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9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Win10\Downloads\"/>
    </mc:Choice>
  </mc:AlternateContent>
  <bookViews>
    <workbookView xWindow="0" yWindow="0" windowWidth="18870" windowHeight="7635"/>
  </bookViews>
  <sheets>
    <sheet name="RPTSJ Results" sheetId="1" r:id="rId1"/>
  </sheets>
  <externalReferences>
    <externalReference r:id="rId2"/>
  </externalReferences>
  <definedNames>
    <definedName name="Class_Cnt_List">'[1]Skier Data'!$H$5:$H$153</definedName>
    <definedName name="Class_Dist_Col" localSheetId="0">#REF!</definedName>
    <definedName name="Class_Dist_Col">#REF!</definedName>
    <definedName name="Class_ID_Col" localSheetId="0">#REF!</definedName>
    <definedName name="Class_ID_Col">#REF!</definedName>
    <definedName name="Class_Information_Trailer" localSheetId="0">#REF!</definedName>
    <definedName name="Class_Information_Trailer">#REF!</definedName>
    <definedName name="Class_List" localSheetId="0">[1]!JumpClassList[#Data]</definedName>
    <definedName name="Class_List">[1]!JumpClassList[#Data]</definedName>
    <definedName name="Class_List_HD_KPoint" localSheetId="0">[1]!JumpClassList[K Point]</definedName>
    <definedName name="Class_List_HD_KPoint">[1]!JumpClassList[K Point]</definedName>
    <definedName name="Class_List_HD_PtsM" localSheetId="0">[1]!JumpClassList[Pts/M]</definedName>
    <definedName name="Class_List_HD_PtsM">[1]!JumpClassList[Pts/M]</definedName>
    <definedName name="Class_List_IDs" localSheetId="0">[1]!JumpClassList[ID]</definedName>
    <definedName name="Class_List_IDs">[1]!JumpClassList[ID]</definedName>
    <definedName name="Class_List_Names" localSheetId="0">[1]!JumpClassList[Name]</definedName>
    <definedName name="Class_List_Names">[1]!JumpClassList[Name]</definedName>
    <definedName name="Class_List_Names_DV" localSheetId="0">'RPTSJ Results'!Class_List_Names</definedName>
    <definedName name="Class_List_Names_DV">Class_List_Names</definedName>
    <definedName name="Class_List_NumSkiers" localSheetId="0">[1]!JumpClassList['# of Comps]</definedName>
    <definedName name="Class_List_NumSkiers">[1]!JumpClassList['# of Comps]</definedName>
    <definedName name="Class_Name_Col" localSheetId="0">#REF!</definedName>
    <definedName name="Class_Name_Col">#REF!</definedName>
    <definedName name="Class_Num_Comp_Col" localSheetId="0">#REF!</definedName>
    <definedName name="Class_Num_Comp_Col">#REF!</definedName>
    <definedName name="Class_Points_Col" localSheetId="0">#REF!</definedName>
    <definedName name="Class_Points_Col">#REF!</definedName>
    <definedName name="Class_Type_Col" localSheetId="0">#REF!</definedName>
    <definedName name="Class_Type_Col">#REF!</definedName>
    <definedName name="Club_List_Names" localSheetId="0">[1]!ClubInfo[Name]</definedName>
    <definedName name="Club_List_Names">[1]!ClubInfo[Name]</definedName>
    <definedName name="Club_List_Names_DV" localSheetId="0">'RPTSJ Results'!Club_List_Names</definedName>
    <definedName name="Club_List_Names_DV">Club_List_Names</definedName>
    <definedName name="Hill_Pt_Value" localSheetId="0">#REF!</definedName>
    <definedName name="Hill_Pt_Value">#REF!</definedName>
    <definedName name="Input_Class_1" localSheetId="0">#REF!</definedName>
    <definedName name="Input_Class_1">#REF!</definedName>
    <definedName name="Input_Class_2" localSheetId="0">#REF!</definedName>
    <definedName name="Input_Class_2">#REF!</definedName>
    <definedName name="Input_Class_3" localSheetId="0">#REF!</definedName>
    <definedName name="Input_Class_3">#REF!</definedName>
    <definedName name="Input_Class_4" localSheetId="0">#REF!</definedName>
    <definedName name="Input_Class_4">#REF!</definedName>
    <definedName name="Input_Class_5" localSheetId="0">#REF!</definedName>
    <definedName name="Input_Class_5">#REF!</definedName>
    <definedName name="Judge_A">[1]Main!$S$4</definedName>
    <definedName name="Judge_B">[1]Main!$T$4</definedName>
    <definedName name="Judge_C">[1]Main!$U$4</definedName>
    <definedName name="Judge_Cnt">[1]Main!$Q$1</definedName>
    <definedName name="Judge_D">[1]Main!$V$4</definedName>
    <definedName name="Judge_E">[1]Main!$W$4</definedName>
    <definedName name="Membership_Rpt_Names" localSheetId="0">[1]!MembershipRoster[Report Name]</definedName>
    <definedName name="Membership_Rpt_Names">[1]!MembershipRoster[Report Name]</definedName>
    <definedName name="Missing_Bib_Nums" localSheetId="0">#REF!</definedName>
    <definedName name="Missing_Bib_Nums">#REF!</definedName>
    <definedName name="NC_Class_Cnt_List">'[1]Skier Data'!$N$5:$N$153</definedName>
    <definedName name="NC_Class_List" localSheetId="0">[1]!NCClassList[#Data]</definedName>
    <definedName name="NC_Class_List">[1]!NCClassList[#Data]</definedName>
    <definedName name="NC_CLASS_LIST_DISTANCE" localSheetId="0">[1]!NCClassList[Distance (km)]</definedName>
    <definedName name="NC_CLASS_LIST_DISTANCE">[1]!NCClassList[Distance (km)]</definedName>
    <definedName name="NC_Class_List_IDs" localSheetId="0">[1]!NCClassList[ID]</definedName>
    <definedName name="NC_Class_List_IDs">[1]!NCClassList[ID]</definedName>
    <definedName name="NC_CLASS_LIST_JUMP_BASIS" localSheetId="0">[1]!NCClassList[Jump Basis]</definedName>
    <definedName name="NC_CLASS_LIST_JUMP_BASIS">[1]!NCClassList[Jump Basis]</definedName>
    <definedName name="NC_Class_List_Names" localSheetId="0">[1]!NCClassList[Name]</definedName>
    <definedName name="NC_Class_List_Names">[1]!NCClassList[Name]</definedName>
    <definedName name="NC_Class_List_Names_DV" localSheetId="0">'RPTSJ Results'!NC_Class_List_Names</definedName>
    <definedName name="NC_Class_List_Names_DV">NC_Class_List_Names</definedName>
    <definedName name="NC_Class_List_NumSkiers" localSheetId="0">[1]!NCClassList['# of Comps]</definedName>
    <definedName name="NC_Class_List_NumSkiers">[1]!NCClassList['# of Comps]</definedName>
    <definedName name="NC_CLASS_LIST_PTS_KM" localSheetId="0">[1]!NCClassList[sec/pt]</definedName>
    <definedName name="NC_CLASS_LIST_PTS_KM">[1]!NCClassList[sec/pt]</definedName>
    <definedName name="NC_CLASS_LIST_PTS_MIN" localSheetId="0">[1]!NCClassList[Pts / Minute]</definedName>
    <definedName name="NC_CLASS_LIST_PTS_MIN">[1]!NCClassList[Pts / Minute]</definedName>
    <definedName name="NC_CLASS_LIST_TYPE" localSheetId="0">[1]!NCClassList[Type]</definedName>
    <definedName name="NC_CLASS_LIST_TYPE">[1]!NCClassList[Type]</definedName>
    <definedName name="NC_Class_Num_Comp_Col" localSheetId="0">[1]!NCClassList[[#Headers],['# of Comps]]</definedName>
    <definedName name="NC_Class_Num_Comp_Col">[1]!NCClassList[[#Headers],['# of Comps]]</definedName>
    <definedName name="Num_of_Skiers" localSheetId="0">#REF!</definedName>
    <definedName name="Num_of_Skiers">#REF!</definedName>
    <definedName name="_xlnm.Print_Area" localSheetId="0">'RPTSJ Results'!$A$1:$P$61</definedName>
    <definedName name="_xlnm.Print_Titles" localSheetId="0">'RPTSJ Results'!$9:$11</definedName>
    <definedName name="Score_Data" localSheetId="0">#REF!</definedName>
    <definedName name="Score_Data">#REF!</definedName>
    <definedName name="Skier_Info_BYears" localSheetId="0">[1]!MembershipRoster[Birth Year]</definedName>
    <definedName name="Skier_Info_BYears">[1]!MembershipRoster[Birth Year]</definedName>
    <definedName name="Skier_Info_Class" localSheetId="0">[1]!MembershipRoster[Class]</definedName>
    <definedName name="Skier_Info_Class">[1]!MembershipRoster[Class]</definedName>
    <definedName name="Skier_Info_Clubs" localSheetId="0">[1]!MembershipRoster[Club]</definedName>
    <definedName name="Skier_Info_Clubs">[1]!MembershipRoster[Club]</definedName>
    <definedName name="Skier_Info_IDs" localSheetId="0">[1]!MembershipRoster[ID]</definedName>
    <definedName name="Skier_Info_IDs">[1]!MembershipRoster[ID]</definedName>
    <definedName name="Skier_Info_Names" localSheetId="0">[1]!MembershipRoster[Report Name]</definedName>
    <definedName name="Skier_Info_Names">[1]!MembershipRoster[Report Name]</definedName>
    <definedName name="Skier_Info_Names_DV" localSheetId="0">'RPTSJ Results'!Skier_Info_Names</definedName>
    <definedName name="Skier_Info_Names_DV">Skier_Info_Names</definedName>
    <definedName name="Skier_Info_USSA" localSheetId="0">[1]!MembershipRoster[US Ski-Snowboard ID]</definedName>
    <definedName name="Skier_Info_USSA">[1]!MembershipRoster[US Ski-Snowboard ID]</definedName>
    <definedName name="Tourn_Information" localSheetId="0">#REF!</definedName>
    <definedName name="Tourn_Information">#REF!</definedName>
    <definedName name="Tourn_Type">[1]Main!$L$10</definedName>
  </definedNames>
  <calcPr calcId="162913"/>
</workbook>
</file>

<file path=xl/calcChain.xml><?xml version="1.0" encoding="utf-8"?>
<calcChain xmlns="http://schemas.openxmlformats.org/spreadsheetml/2006/main">
  <c r="O5" i="1" l="1"/>
  <c r="O6" i="1"/>
  <c r="O7" i="1"/>
  <c r="B13" i="1"/>
  <c r="D13" i="1"/>
  <c r="B17" i="1"/>
  <c r="D17" i="1"/>
  <c r="B19" i="1"/>
  <c r="D19" i="1"/>
  <c r="B21" i="1"/>
  <c r="D21" i="1"/>
  <c r="B23" i="1"/>
  <c r="D23" i="1"/>
  <c r="B25" i="1"/>
  <c r="D25" i="1"/>
  <c r="B27" i="1"/>
  <c r="D27" i="1"/>
  <c r="B29" i="1"/>
  <c r="D29" i="1"/>
  <c r="B31" i="1"/>
  <c r="D31" i="1"/>
  <c r="B33" i="1"/>
  <c r="D33" i="1"/>
  <c r="B35" i="1"/>
  <c r="D35" i="1"/>
  <c r="B37" i="1"/>
  <c r="D37" i="1"/>
  <c r="B39" i="1"/>
  <c r="D39" i="1"/>
  <c r="B41" i="1"/>
  <c r="D41" i="1"/>
  <c r="B43" i="1"/>
  <c r="D43" i="1"/>
  <c r="B47" i="1"/>
  <c r="D47" i="1"/>
  <c r="B51" i="1"/>
  <c r="D51" i="1"/>
  <c r="B53" i="1"/>
  <c r="D53" i="1"/>
</calcChain>
</file>

<file path=xl/sharedStrings.xml><?xml version="1.0" encoding="utf-8"?>
<sst xmlns="http://schemas.openxmlformats.org/spreadsheetml/2006/main" count="67" uniqueCount="50">
  <si>
    <t>Larry Stone - Chief of Competition</t>
  </si>
  <si>
    <t>Art Tokle - Techical Delegate</t>
  </si>
  <si>
    <t xml:space="preserve"> Salisbury Winter Sports Assoc.</t>
  </si>
  <si>
    <t xml:space="preserve"> Ford Sayre Ski Club</t>
  </si>
  <si>
    <t xml:space="preserve"> OPEN</t>
  </si>
  <si>
    <t xml:space="preserve"> OPEN FEMALE</t>
  </si>
  <si>
    <t xml:space="preserve"> Lebanon Outing Club</t>
  </si>
  <si>
    <t xml:space="preserve"> NYSEF</t>
  </si>
  <si>
    <t xml:space="preserve"> Kennett High School</t>
  </si>
  <si>
    <t xml:space="preserve"> Andover Outing Club</t>
  </si>
  <si>
    <t xml:space="preserve"> U20 MEN</t>
  </si>
  <si>
    <t xml:space="preserve"> U20 Women</t>
  </si>
  <si>
    <t>E</t>
  </si>
  <si>
    <t>D</t>
  </si>
  <si>
    <t>C</t>
  </si>
  <si>
    <t>B</t>
  </si>
  <si>
    <t>A</t>
  </si>
  <si>
    <t>pts</t>
  </si>
  <si>
    <t>(m)</t>
  </si>
  <si>
    <t>(km/h)</t>
  </si>
  <si>
    <t>Total</t>
  </si>
  <si>
    <t>Round
Total</t>
  </si>
  <si>
    <t>Style
Points</t>
  </si>
  <si>
    <t>Judge Scores</t>
  </si>
  <si>
    <t>Distance</t>
  </si>
  <si>
    <t>Speed</t>
  </si>
  <si>
    <t xml:space="preserve"> Name / Club</t>
  </si>
  <si>
    <t>Bib</t>
  </si>
  <si>
    <t>Rank</t>
  </si>
  <si>
    <t>Jury Distance</t>
  </si>
  <si>
    <t>Ken Barker</t>
  </si>
  <si>
    <t>Meter Value</t>
  </si>
  <si>
    <t>Mark Lavasseur</t>
  </si>
  <si>
    <t>Asst. Technical Delegate</t>
  </si>
  <si>
    <t>K-Point / Hill Size</t>
  </si>
  <si>
    <t>Will Smith</t>
  </si>
  <si>
    <t>Larry Stone</t>
  </si>
  <si>
    <t>Wind</t>
  </si>
  <si>
    <t>John Fulton</t>
  </si>
  <si>
    <t>Chief of Competition</t>
  </si>
  <si>
    <t>Temp</t>
  </si>
  <si>
    <t>Jim Carter</t>
  </si>
  <si>
    <t>Art Tokle</t>
  </si>
  <si>
    <t>Machine groomed, Man-made</t>
  </si>
  <si>
    <t>Hill Conditions</t>
  </si>
  <si>
    <t>Jody Graves</t>
  </si>
  <si>
    <t>Technical Delegate</t>
  </si>
  <si>
    <t>Hill Data</t>
  </si>
  <si>
    <t>Judges</t>
  </si>
  <si>
    <t>Jury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</si>
</sst>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_);_(* \(#,##0.0\);_(* &quot; - &quot;??_);_(@_)"/>
    <numFmt numFmtId="165" formatCode="_(* #,##0.0_);_(* \(#,##0.0\);_(* &quot;&quot;??_);_(@_)"/>
  </numFmts>
  <fonts count="6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 style="thin">
        <color indexed="23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52">
    <xf numFmtId="0" fontId="0" fillId="0" borderId="0" xfId="0"/>
    <xf numFmtId="0" fontId="0" fillId="0" borderId="1" xfId="0" applyBorder="1"/>
    <xf numFmtId="0" fontId="3" fillId="0" borderId="1" xfId="0" applyFont="1" applyBorder="1"/>
    <xf numFmtId="164" fontId="3" fillId="0" borderId="3" xfId="0" applyNumberFormat="1" applyFont="1" applyBorder="1"/>
    <xf numFmtId="165" fontId="3" fillId="0" borderId="3" xfId="0" applyNumberFormat="1" applyFont="1" applyBorder="1"/>
    <xf numFmtId="164" fontId="3" fillId="0" borderId="4" xfId="0" applyNumberFormat="1" applyFont="1" applyBorder="1"/>
    <xf numFmtId="165" fontId="3" fillId="0" borderId="4" xfId="0" applyNumberFormat="1" applyFont="1" applyBorder="1"/>
    <xf numFmtId="164" fontId="3" fillId="0" borderId="5" xfId="0" applyNumberFormat="1" applyFont="1" applyBorder="1"/>
    <xf numFmtId="165" fontId="3" fillId="0" borderId="5" xfId="0" applyNumberFormat="1" applyFont="1" applyBorder="1"/>
    <xf numFmtId="0" fontId="0" fillId="0" borderId="6" xfId="0" applyBorder="1"/>
    <xf numFmtId="0" fontId="0" fillId="0" borderId="7" xfId="0" applyBorder="1"/>
    <xf numFmtId="0" fontId="3" fillId="0" borderId="4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5" fillId="0" borderId="13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5" fillId="0" borderId="4" xfId="0" applyFont="1" applyBorder="1" applyAlignment="1">
      <alignment horizontal="left"/>
    </xf>
    <xf numFmtId="0" fontId="0" fillId="0" borderId="4" xfId="0" applyBorder="1" applyAlignment="1">
      <alignment horizontal="left"/>
    </xf>
    <xf numFmtId="0" fontId="3" fillId="0" borderId="5" xfId="0" applyFont="1" applyBorder="1" applyAlignment="1">
      <alignment horizontal="left"/>
    </xf>
    <xf numFmtId="0" fontId="0" fillId="0" borderId="5" xfId="0" applyBorder="1" applyAlignment="1">
      <alignment horizontal="left"/>
    </xf>
    <xf numFmtId="164" fontId="4" fillId="0" borderId="2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0" borderId="3" xfId="0" applyFont="1" applyBorder="1" applyAlignment="1">
      <alignment horizontal="left"/>
    </xf>
    <xf numFmtId="0" fontId="0" fillId="0" borderId="3" xfId="0" applyBorder="1" applyAlignment="1">
      <alignment horizontal="left"/>
    </xf>
    <xf numFmtId="0" fontId="5" fillId="0" borderId="8" xfId="0" applyFont="1" applyBorder="1"/>
    <xf numFmtId="0" fontId="0" fillId="0" borderId="7" xfId="0" applyBorder="1"/>
    <xf numFmtId="0" fontId="3" fillId="0" borderId="2" xfId="0" applyFont="1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3" fillId="0" borderId="2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0" fillId="0" borderId="2" xfId="0" applyBorder="1" applyAlignment="1">
      <alignment horizontal="center"/>
    </xf>
    <xf numFmtId="0" fontId="5" fillId="0" borderId="13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3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8" xfId="0" applyFont="1" applyBorder="1" applyAlignment="1">
      <alignment horizontal="left"/>
    </xf>
    <xf numFmtId="0" fontId="5" fillId="0" borderId="7" xfId="0" applyFont="1" applyBorder="1" applyAlignment="1">
      <alignment horizontal="left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US%20Cup%20results-2018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Main"/>
      <sheetName val="Skier Data"/>
      <sheetName val="RPTSJ Startlist-R1"/>
      <sheetName val="Report Template"/>
      <sheetName val="MeterstoFeet (2)"/>
      <sheetName val="JudgeCards"/>
      <sheetName val="MARKERFORM"/>
      <sheetName val="Jury Minutes"/>
      <sheetName val="EXAMPLE"/>
      <sheetName val="MeterstoFeet"/>
      <sheetName val="DistancePoints"/>
      <sheetName val="SPEED"/>
      <sheetName val="US Cup results-2018"/>
    </sheetNames>
    <sheetDataSet>
      <sheetData sheetId="0"/>
      <sheetData sheetId="1">
        <row r="1">
          <cell r="Q1">
            <v>5</v>
          </cell>
        </row>
        <row r="4">
          <cell r="S4" t="str">
            <v>Jody Graves</v>
          </cell>
          <cell r="T4" t="str">
            <v>Jim Carter</v>
          </cell>
          <cell r="U4" t="str">
            <v>John Fulton</v>
          </cell>
          <cell r="V4" t="str">
            <v>Will Smith</v>
          </cell>
          <cell r="W4" t="str">
            <v>Mark Lavasseur</v>
          </cell>
        </row>
        <row r="10">
          <cell r="L10" t="str">
            <v>Special Jumping</v>
          </cell>
        </row>
      </sheetData>
      <sheetData sheetId="2">
        <row r="6">
          <cell r="H6">
            <v>3</v>
          </cell>
          <cell r="N6">
            <v>99</v>
          </cell>
        </row>
        <row r="7">
          <cell r="H7">
            <v>4</v>
          </cell>
          <cell r="N7">
            <v>99</v>
          </cell>
        </row>
        <row r="8">
          <cell r="H8">
            <v>4</v>
          </cell>
          <cell r="N8">
            <v>99</v>
          </cell>
        </row>
        <row r="9">
          <cell r="H9">
            <v>4</v>
          </cell>
          <cell r="N9">
            <v>99</v>
          </cell>
        </row>
        <row r="10">
          <cell r="H10">
            <v>4</v>
          </cell>
          <cell r="N10">
            <v>99</v>
          </cell>
        </row>
        <row r="11">
          <cell r="H11">
            <v>4</v>
          </cell>
          <cell r="N11">
            <v>99</v>
          </cell>
        </row>
        <row r="12">
          <cell r="H12">
            <v>4</v>
          </cell>
          <cell r="N12">
            <v>99</v>
          </cell>
        </row>
        <row r="13">
          <cell r="H13">
            <v>4</v>
          </cell>
          <cell r="N13">
            <v>99</v>
          </cell>
        </row>
        <row r="14">
          <cell r="H14">
            <v>4</v>
          </cell>
          <cell r="N14">
            <v>99</v>
          </cell>
        </row>
        <row r="15">
          <cell r="H15">
            <v>4</v>
          </cell>
          <cell r="N15">
            <v>99</v>
          </cell>
        </row>
        <row r="16">
          <cell r="H16">
            <v>4</v>
          </cell>
          <cell r="N16">
            <v>99</v>
          </cell>
        </row>
        <row r="17">
          <cell r="H17">
            <v>4</v>
          </cell>
          <cell r="N17">
            <v>99</v>
          </cell>
        </row>
        <row r="18">
          <cell r="H18">
            <v>4</v>
          </cell>
          <cell r="N18">
            <v>99</v>
          </cell>
        </row>
        <row r="19">
          <cell r="H19">
            <v>4</v>
          </cell>
          <cell r="N19">
            <v>99</v>
          </cell>
        </row>
        <row r="20">
          <cell r="H20">
            <v>4</v>
          </cell>
          <cell r="N20">
            <v>99</v>
          </cell>
        </row>
        <row r="21">
          <cell r="H21">
            <v>7</v>
          </cell>
          <cell r="N21">
            <v>99</v>
          </cell>
        </row>
        <row r="22">
          <cell r="H22">
            <v>8</v>
          </cell>
          <cell r="N22">
            <v>99</v>
          </cell>
        </row>
        <row r="23">
          <cell r="H23">
            <v>8</v>
          </cell>
          <cell r="N23">
            <v>99</v>
          </cell>
        </row>
        <row r="24">
          <cell r="H24">
            <v>9999</v>
          </cell>
          <cell r="N24">
            <v>99</v>
          </cell>
        </row>
        <row r="25">
          <cell r="H25">
            <v>9999</v>
          </cell>
          <cell r="N25">
            <v>99</v>
          </cell>
        </row>
        <row r="26">
          <cell r="H26">
            <v>9999</v>
          </cell>
          <cell r="N26">
            <v>99</v>
          </cell>
        </row>
        <row r="27">
          <cell r="H27">
            <v>9999</v>
          </cell>
          <cell r="N27">
            <v>99</v>
          </cell>
        </row>
        <row r="28">
          <cell r="H28">
            <v>9999</v>
          </cell>
          <cell r="N28">
            <v>99</v>
          </cell>
        </row>
        <row r="29">
          <cell r="H29">
            <v>9999</v>
          </cell>
          <cell r="N29">
            <v>99</v>
          </cell>
        </row>
        <row r="30">
          <cell r="H30">
            <v>9999</v>
          </cell>
          <cell r="N30">
            <v>99</v>
          </cell>
        </row>
        <row r="31">
          <cell r="H31">
            <v>9999</v>
          </cell>
          <cell r="N31">
            <v>99</v>
          </cell>
        </row>
        <row r="32">
          <cell r="H32">
            <v>9999</v>
          </cell>
          <cell r="N32">
            <v>99</v>
          </cell>
        </row>
        <row r="33">
          <cell r="H33">
            <v>9999</v>
          </cell>
          <cell r="N33">
            <v>99</v>
          </cell>
        </row>
        <row r="34">
          <cell r="H34">
            <v>9999</v>
          </cell>
          <cell r="N34">
            <v>99</v>
          </cell>
        </row>
        <row r="35">
          <cell r="H35">
            <v>9999</v>
          </cell>
          <cell r="N35">
            <v>99</v>
          </cell>
        </row>
        <row r="36">
          <cell r="H36">
            <v>9999</v>
          </cell>
          <cell r="N36">
            <v>99</v>
          </cell>
        </row>
        <row r="37">
          <cell r="H37">
            <v>9999</v>
          </cell>
          <cell r="N37">
            <v>99</v>
          </cell>
        </row>
        <row r="38">
          <cell r="H38">
            <v>9999</v>
          </cell>
          <cell r="N38">
            <v>99</v>
          </cell>
        </row>
        <row r="39">
          <cell r="H39">
            <v>9999</v>
          </cell>
          <cell r="N39">
            <v>99</v>
          </cell>
        </row>
        <row r="40">
          <cell r="H40">
            <v>9999</v>
          </cell>
          <cell r="N40">
            <v>99</v>
          </cell>
        </row>
        <row r="41">
          <cell r="H41">
            <v>9999</v>
          </cell>
          <cell r="N41">
            <v>99</v>
          </cell>
        </row>
        <row r="42">
          <cell r="H42">
            <v>9999</v>
          </cell>
          <cell r="N42">
            <v>99</v>
          </cell>
        </row>
        <row r="43">
          <cell r="H43">
            <v>9999</v>
          </cell>
          <cell r="N43">
            <v>99</v>
          </cell>
        </row>
        <row r="44">
          <cell r="H44">
            <v>9999</v>
          </cell>
          <cell r="N44">
            <v>99</v>
          </cell>
        </row>
        <row r="45">
          <cell r="H45">
            <v>9999</v>
          </cell>
          <cell r="N45">
            <v>99</v>
          </cell>
        </row>
        <row r="46">
          <cell r="H46">
            <v>9999</v>
          </cell>
          <cell r="N46">
            <v>99</v>
          </cell>
        </row>
        <row r="47">
          <cell r="H47">
            <v>9999</v>
          </cell>
          <cell r="N47">
            <v>99</v>
          </cell>
        </row>
        <row r="48">
          <cell r="H48">
            <v>9999</v>
          </cell>
          <cell r="N48">
            <v>99</v>
          </cell>
        </row>
        <row r="49">
          <cell r="H49">
            <v>9999</v>
          </cell>
          <cell r="N49">
            <v>99</v>
          </cell>
        </row>
        <row r="50">
          <cell r="H50">
            <v>9999</v>
          </cell>
          <cell r="N50">
            <v>99</v>
          </cell>
        </row>
        <row r="51">
          <cell r="H51">
            <v>9999</v>
          </cell>
          <cell r="N51">
            <v>99</v>
          </cell>
        </row>
        <row r="52">
          <cell r="H52">
            <v>9999</v>
          </cell>
          <cell r="N52">
            <v>99</v>
          </cell>
        </row>
        <row r="53">
          <cell r="H53">
            <v>9999</v>
          </cell>
          <cell r="N53">
            <v>99</v>
          </cell>
        </row>
        <row r="54">
          <cell r="H54">
            <v>9999</v>
          </cell>
          <cell r="N54">
            <v>99</v>
          </cell>
        </row>
        <row r="55">
          <cell r="H55">
            <v>9999</v>
          </cell>
          <cell r="N55">
            <v>99</v>
          </cell>
        </row>
        <row r="56">
          <cell r="H56">
            <v>9999</v>
          </cell>
          <cell r="N56">
            <v>99</v>
          </cell>
        </row>
        <row r="57">
          <cell r="H57">
            <v>9999</v>
          </cell>
          <cell r="N57">
            <v>99</v>
          </cell>
        </row>
        <row r="58">
          <cell r="H58">
            <v>9999</v>
          </cell>
          <cell r="N58">
            <v>99</v>
          </cell>
        </row>
        <row r="59">
          <cell r="H59">
            <v>9999</v>
          </cell>
          <cell r="N59">
            <v>99</v>
          </cell>
        </row>
        <row r="60">
          <cell r="H60">
            <v>9999</v>
          </cell>
          <cell r="N60">
            <v>99</v>
          </cell>
        </row>
        <row r="61">
          <cell r="H61">
            <v>9999</v>
          </cell>
          <cell r="N61">
            <v>99</v>
          </cell>
        </row>
        <row r="62">
          <cell r="H62">
            <v>9999</v>
          </cell>
          <cell r="N62">
            <v>99</v>
          </cell>
        </row>
        <row r="63">
          <cell r="H63">
            <v>9999</v>
          </cell>
          <cell r="N63">
            <v>99</v>
          </cell>
        </row>
        <row r="64">
          <cell r="H64">
            <v>9999</v>
          </cell>
          <cell r="N64">
            <v>99</v>
          </cell>
        </row>
        <row r="65">
          <cell r="H65">
            <v>9999</v>
          </cell>
          <cell r="N65">
            <v>99</v>
          </cell>
        </row>
        <row r="66">
          <cell r="H66">
            <v>9999</v>
          </cell>
          <cell r="N66">
            <v>99</v>
          </cell>
        </row>
        <row r="67">
          <cell r="H67">
            <v>9999</v>
          </cell>
          <cell r="N67">
            <v>99</v>
          </cell>
        </row>
        <row r="68">
          <cell r="H68">
            <v>9999</v>
          </cell>
          <cell r="N68">
            <v>99</v>
          </cell>
        </row>
        <row r="69">
          <cell r="H69">
            <v>9999</v>
          </cell>
          <cell r="N69">
            <v>99</v>
          </cell>
        </row>
        <row r="70">
          <cell r="H70">
            <v>9999</v>
          </cell>
          <cell r="N70">
            <v>99</v>
          </cell>
        </row>
        <row r="71">
          <cell r="H71">
            <v>9999</v>
          </cell>
          <cell r="N71">
            <v>99</v>
          </cell>
        </row>
        <row r="72">
          <cell r="H72">
            <v>9999</v>
          </cell>
          <cell r="N72">
            <v>99</v>
          </cell>
        </row>
        <row r="73">
          <cell r="H73">
            <v>9999</v>
          </cell>
          <cell r="N73">
            <v>99</v>
          </cell>
        </row>
        <row r="74">
          <cell r="H74">
            <v>9999</v>
          </cell>
          <cell r="N74">
            <v>99</v>
          </cell>
        </row>
        <row r="75">
          <cell r="H75">
            <v>9999</v>
          </cell>
          <cell r="N75">
            <v>99</v>
          </cell>
        </row>
        <row r="76">
          <cell r="H76">
            <v>9999</v>
          </cell>
          <cell r="N76">
            <v>99</v>
          </cell>
        </row>
        <row r="77">
          <cell r="H77">
            <v>9999</v>
          </cell>
          <cell r="N77">
            <v>99</v>
          </cell>
        </row>
        <row r="78">
          <cell r="H78">
            <v>9999</v>
          </cell>
          <cell r="N78">
            <v>99</v>
          </cell>
        </row>
        <row r="79">
          <cell r="H79">
            <v>9999</v>
          </cell>
          <cell r="N79">
            <v>99</v>
          </cell>
        </row>
        <row r="80">
          <cell r="H80">
            <v>9999</v>
          </cell>
          <cell r="N80">
            <v>99</v>
          </cell>
        </row>
        <row r="81">
          <cell r="H81">
            <v>9999</v>
          </cell>
          <cell r="N81">
            <v>99</v>
          </cell>
        </row>
        <row r="82">
          <cell r="H82">
            <v>9999</v>
          </cell>
          <cell r="N82">
            <v>99</v>
          </cell>
        </row>
        <row r="83">
          <cell r="H83">
            <v>9999</v>
          </cell>
          <cell r="N83">
            <v>99</v>
          </cell>
        </row>
        <row r="84">
          <cell r="H84">
            <v>9999</v>
          </cell>
          <cell r="N84">
            <v>99</v>
          </cell>
        </row>
        <row r="85">
          <cell r="H85">
            <v>9999</v>
          </cell>
          <cell r="N85">
            <v>99</v>
          </cell>
        </row>
        <row r="86">
          <cell r="H86">
            <v>9999</v>
          </cell>
          <cell r="N86">
            <v>99</v>
          </cell>
        </row>
        <row r="87">
          <cell r="H87">
            <v>9999</v>
          </cell>
          <cell r="N87">
            <v>99</v>
          </cell>
        </row>
        <row r="88">
          <cell r="H88">
            <v>9999</v>
          </cell>
          <cell r="N88">
            <v>99</v>
          </cell>
        </row>
        <row r="89">
          <cell r="H89">
            <v>9999</v>
          </cell>
          <cell r="N89">
            <v>99</v>
          </cell>
        </row>
        <row r="90">
          <cell r="H90">
            <v>9999</v>
          </cell>
          <cell r="N90">
            <v>99</v>
          </cell>
        </row>
        <row r="91">
          <cell r="H91">
            <v>9999</v>
          </cell>
          <cell r="N91">
            <v>99</v>
          </cell>
        </row>
        <row r="92">
          <cell r="H92">
            <v>9999</v>
          </cell>
          <cell r="N92">
            <v>99</v>
          </cell>
        </row>
        <row r="93">
          <cell r="H93">
            <v>9999</v>
          </cell>
          <cell r="N93">
            <v>99</v>
          </cell>
        </row>
        <row r="94">
          <cell r="H94">
            <v>9999</v>
          </cell>
          <cell r="N94">
            <v>99</v>
          </cell>
        </row>
        <row r="95">
          <cell r="H95">
            <v>9999</v>
          </cell>
          <cell r="N95">
            <v>99</v>
          </cell>
        </row>
        <row r="96">
          <cell r="H96">
            <v>9999</v>
          </cell>
          <cell r="N96">
            <v>99</v>
          </cell>
        </row>
        <row r="97">
          <cell r="H97">
            <v>9999</v>
          </cell>
          <cell r="N97">
            <v>99</v>
          </cell>
        </row>
        <row r="98">
          <cell r="H98">
            <v>9999</v>
          </cell>
          <cell r="N98">
            <v>99</v>
          </cell>
        </row>
        <row r="99">
          <cell r="H99">
            <v>9999</v>
          </cell>
          <cell r="N99">
            <v>99</v>
          </cell>
        </row>
        <row r="100">
          <cell r="H100">
            <v>9999</v>
          </cell>
          <cell r="N100">
            <v>99</v>
          </cell>
        </row>
        <row r="101">
          <cell r="H101">
            <v>9999</v>
          </cell>
          <cell r="N101">
            <v>99</v>
          </cell>
        </row>
        <row r="102">
          <cell r="H102">
            <v>9999</v>
          </cell>
          <cell r="N102">
            <v>99</v>
          </cell>
        </row>
        <row r="103">
          <cell r="H103">
            <v>9999</v>
          </cell>
          <cell r="N103">
            <v>99</v>
          </cell>
        </row>
        <row r="104">
          <cell r="H104">
            <v>9999</v>
          </cell>
          <cell r="N104">
            <v>99</v>
          </cell>
        </row>
        <row r="105">
          <cell r="H105">
            <v>9999</v>
          </cell>
          <cell r="N105">
            <v>99</v>
          </cell>
        </row>
        <row r="106">
          <cell r="H106">
            <v>9999</v>
          </cell>
          <cell r="N106">
            <v>99</v>
          </cell>
        </row>
        <row r="107">
          <cell r="H107">
            <v>9999</v>
          </cell>
          <cell r="N107">
            <v>99</v>
          </cell>
        </row>
        <row r="108">
          <cell r="H108">
            <v>9999</v>
          </cell>
          <cell r="N108">
            <v>99</v>
          </cell>
        </row>
        <row r="109">
          <cell r="H109">
            <v>9999</v>
          </cell>
          <cell r="N109">
            <v>99</v>
          </cell>
        </row>
        <row r="110">
          <cell r="H110">
            <v>9999</v>
          </cell>
          <cell r="N110">
            <v>99</v>
          </cell>
        </row>
        <row r="111">
          <cell r="H111">
            <v>9999</v>
          </cell>
          <cell r="N111">
            <v>99</v>
          </cell>
        </row>
        <row r="112">
          <cell r="H112">
            <v>9999</v>
          </cell>
          <cell r="N112">
            <v>99</v>
          </cell>
        </row>
        <row r="113">
          <cell r="H113">
            <v>9999</v>
          </cell>
          <cell r="N113">
            <v>99</v>
          </cell>
        </row>
        <row r="114">
          <cell r="H114">
            <v>9999</v>
          </cell>
          <cell r="N114">
            <v>99</v>
          </cell>
        </row>
        <row r="115">
          <cell r="H115">
            <v>9999</v>
          </cell>
          <cell r="N115">
            <v>99</v>
          </cell>
        </row>
        <row r="116">
          <cell r="H116">
            <v>9999</v>
          </cell>
          <cell r="N116">
            <v>99</v>
          </cell>
        </row>
        <row r="117">
          <cell r="H117">
            <v>9999</v>
          </cell>
          <cell r="N117">
            <v>99</v>
          </cell>
        </row>
        <row r="118">
          <cell r="H118">
            <v>9999</v>
          </cell>
          <cell r="N118">
            <v>99</v>
          </cell>
        </row>
        <row r="119">
          <cell r="H119">
            <v>9999</v>
          </cell>
          <cell r="N119">
            <v>99</v>
          </cell>
        </row>
        <row r="120">
          <cell r="H120">
            <v>9999</v>
          </cell>
          <cell r="N120">
            <v>99</v>
          </cell>
        </row>
        <row r="121">
          <cell r="H121">
            <v>9999</v>
          </cell>
          <cell r="N121">
            <v>99</v>
          </cell>
        </row>
        <row r="122">
          <cell r="H122">
            <v>9999</v>
          </cell>
          <cell r="N122">
            <v>99</v>
          </cell>
        </row>
        <row r="123">
          <cell r="H123">
            <v>9999</v>
          </cell>
          <cell r="N123">
            <v>99</v>
          </cell>
        </row>
        <row r="124">
          <cell r="H124">
            <v>9999</v>
          </cell>
          <cell r="N124">
            <v>99</v>
          </cell>
        </row>
        <row r="125">
          <cell r="H125">
            <v>9999</v>
          </cell>
          <cell r="N125">
            <v>99</v>
          </cell>
        </row>
        <row r="126">
          <cell r="H126">
            <v>9999</v>
          </cell>
          <cell r="N126">
            <v>99</v>
          </cell>
        </row>
        <row r="127">
          <cell r="H127">
            <v>9999</v>
          </cell>
          <cell r="N127">
            <v>99</v>
          </cell>
        </row>
        <row r="128">
          <cell r="H128">
            <v>9999</v>
          </cell>
          <cell r="N128">
            <v>99</v>
          </cell>
        </row>
        <row r="129">
          <cell r="H129">
            <v>9999</v>
          </cell>
          <cell r="N129">
            <v>99</v>
          </cell>
        </row>
        <row r="130">
          <cell r="H130">
            <v>9999</v>
          </cell>
          <cell r="N130">
            <v>99</v>
          </cell>
        </row>
        <row r="131">
          <cell r="H131">
            <v>9999</v>
          </cell>
          <cell r="N131">
            <v>99</v>
          </cell>
        </row>
        <row r="132">
          <cell r="H132">
            <v>9999</v>
          </cell>
          <cell r="N132">
            <v>99</v>
          </cell>
        </row>
        <row r="133">
          <cell r="H133">
            <v>9999</v>
          </cell>
          <cell r="N133">
            <v>99</v>
          </cell>
        </row>
        <row r="134">
          <cell r="H134">
            <v>9999</v>
          </cell>
          <cell r="N134">
            <v>99</v>
          </cell>
        </row>
        <row r="135">
          <cell r="H135">
            <v>9999</v>
          </cell>
          <cell r="N135">
            <v>99</v>
          </cell>
        </row>
        <row r="136">
          <cell r="H136">
            <v>9999</v>
          </cell>
          <cell r="N136">
            <v>99</v>
          </cell>
        </row>
        <row r="137">
          <cell r="H137">
            <v>9999</v>
          </cell>
          <cell r="N137">
            <v>99</v>
          </cell>
        </row>
        <row r="138">
          <cell r="H138">
            <v>9999</v>
          </cell>
          <cell r="N138">
            <v>99</v>
          </cell>
        </row>
        <row r="139">
          <cell r="H139">
            <v>9999</v>
          </cell>
          <cell r="N139">
            <v>99</v>
          </cell>
        </row>
        <row r="140">
          <cell r="H140">
            <v>9999</v>
          </cell>
          <cell r="N140">
            <v>99</v>
          </cell>
        </row>
        <row r="141">
          <cell r="H141">
            <v>9999</v>
          </cell>
          <cell r="N141">
            <v>99</v>
          </cell>
        </row>
        <row r="142">
          <cell r="H142">
            <v>9999</v>
          </cell>
          <cell r="N142">
            <v>99</v>
          </cell>
        </row>
        <row r="143">
          <cell r="H143">
            <v>9999</v>
          </cell>
          <cell r="N143">
            <v>99</v>
          </cell>
        </row>
        <row r="144">
          <cell r="H144">
            <v>9999</v>
          </cell>
          <cell r="N144">
            <v>99</v>
          </cell>
        </row>
        <row r="145">
          <cell r="H145">
            <v>9999</v>
          </cell>
          <cell r="N145">
            <v>99</v>
          </cell>
        </row>
        <row r="146">
          <cell r="H146">
            <v>9999</v>
          </cell>
          <cell r="N146">
            <v>99</v>
          </cell>
        </row>
        <row r="147">
          <cell r="H147" t="e">
            <v>#N/A</v>
          </cell>
          <cell r="N147">
            <v>99</v>
          </cell>
        </row>
        <row r="148">
          <cell r="H148" t="e">
            <v>#N/A</v>
          </cell>
          <cell r="N148">
            <v>99</v>
          </cell>
        </row>
        <row r="149">
          <cell r="H149" t="e">
            <v>#N/A</v>
          </cell>
          <cell r="N149">
            <v>99</v>
          </cell>
        </row>
        <row r="150">
          <cell r="H150" t="e">
            <v>#N/A</v>
          </cell>
          <cell r="N150">
            <v>99</v>
          </cell>
        </row>
        <row r="151">
          <cell r="H151" t="e">
            <v>#N/A</v>
          </cell>
          <cell r="N151">
            <v>99</v>
          </cell>
        </row>
        <row r="152">
          <cell r="H152">
            <v>9999</v>
          </cell>
          <cell r="N152">
            <v>99</v>
          </cell>
        </row>
        <row r="153">
          <cell r="H153">
            <v>10000</v>
          </cell>
          <cell r="N153">
            <v>99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/>
  <dimension ref="A1:P61"/>
  <sheetViews>
    <sheetView showGridLines="0" tabSelected="1" view="pageLayout" topLeftCell="A45" zoomScale="110" zoomScaleNormal="100" zoomScalePageLayoutView="110" workbookViewId="0">
      <selection activeCell="A45" sqref="A45"/>
    </sheetView>
  </sheetViews>
  <sheetFormatPr defaultColWidth="8.85546875" defaultRowHeight="12.75" x14ac:dyDescent="0.2"/>
  <cols>
    <col min="1" max="1" width="1.7109375" customWidth="1"/>
    <col min="2" max="2" width="3.7109375" customWidth="1"/>
    <col min="3" max="3" width="5.140625" customWidth="1"/>
    <col min="4" max="4" width="7.28515625" customWidth="1"/>
    <col min="5" max="5" width="14.7109375" customWidth="1"/>
    <col min="6" max="6" width="6.7109375" customWidth="1"/>
    <col min="7" max="15" width="5.7109375" customWidth="1"/>
    <col min="16" max="16" width="6.85546875" customWidth="1"/>
  </cols>
  <sheetData>
    <row r="1" spans="2:16" x14ac:dyDescent="0.2">
      <c r="B1" s="49" t="s">
        <v>49</v>
      </c>
      <c r="C1" s="49"/>
      <c r="D1" s="49"/>
      <c r="E1" s="49"/>
      <c r="F1" s="49" t="s">
        <v>48</v>
      </c>
      <c r="G1" s="49"/>
      <c r="H1" s="49"/>
      <c r="I1" s="49"/>
      <c r="J1" s="49"/>
      <c r="K1" s="49"/>
      <c r="L1" s="49" t="s">
        <v>47</v>
      </c>
      <c r="M1" s="49"/>
      <c r="N1" s="49"/>
      <c r="O1" s="49"/>
      <c r="P1" s="49"/>
    </row>
    <row r="2" spans="2:16" x14ac:dyDescent="0.2">
      <c r="B2" s="48" t="s">
        <v>46</v>
      </c>
      <c r="C2" s="48"/>
      <c r="D2" s="48"/>
      <c r="E2" s="48"/>
      <c r="F2" s="17" t="s">
        <v>16</v>
      </c>
      <c r="G2" s="36" t="s">
        <v>45</v>
      </c>
      <c r="H2" s="36"/>
      <c r="I2" s="36"/>
      <c r="J2" s="36"/>
      <c r="K2" s="37"/>
      <c r="L2" s="50" t="s">
        <v>44</v>
      </c>
      <c r="M2" s="51"/>
      <c r="N2" s="51"/>
      <c r="O2" s="36" t="s">
        <v>43</v>
      </c>
      <c r="P2" s="37"/>
    </row>
    <row r="3" spans="2:16" x14ac:dyDescent="0.2">
      <c r="B3" s="47" t="s">
        <v>42</v>
      </c>
      <c r="C3" s="47"/>
      <c r="D3" s="47"/>
      <c r="E3" s="47"/>
      <c r="F3" s="16" t="s">
        <v>15</v>
      </c>
      <c r="G3" s="38" t="s">
        <v>41</v>
      </c>
      <c r="H3" s="38"/>
      <c r="I3" s="38"/>
      <c r="J3" s="38"/>
      <c r="K3" s="39"/>
      <c r="L3" s="41" t="s">
        <v>40</v>
      </c>
      <c r="M3" s="42"/>
      <c r="N3" s="42"/>
      <c r="O3" s="38">
        <v>38</v>
      </c>
      <c r="P3" s="39"/>
    </row>
    <row r="4" spans="2:16" x14ac:dyDescent="0.2">
      <c r="B4" s="48" t="s">
        <v>39</v>
      </c>
      <c r="C4" s="48"/>
      <c r="D4" s="48"/>
      <c r="E4" s="48"/>
      <c r="F4" s="16" t="s">
        <v>14</v>
      </c>
      <c r="G4" s="38" t="s">
        <v>38</v>
      </c>
      <c r="H4" s="38"/>
      <c r="I4" s="38"/>
      <c r="J4" s="38"/>
      <c r="K4" s="39"/>
      <c r="L4" s="41" t="s">
        <v>37</v>
      </c>
      <c r="M4" s="42"/>
      <c r="N4" s="42"/>
      <c r="O4" s="38"/>
      <c r="P4" s="39"/>
    </row>
    <row r="5" spans="2:16" x14ac:dyDescent="0.2">
      <c r="B5" s="47" t="s">
        <v>36</v>
      </c>
      <c r="C5" s="47"/>
      <c r="D5" s="47"/>
      <c r="E5" s="47"/>
      <c r="F5" s="16" t="s">
        <v>13</v>
      </c>
      <c r="G5" s="38" t="s">
        <v>35</v>
      </c>
      <c r="H5" s="38"/>
      <c r="I5" s="38"/>
      <c r="J5" s="38"/>
      <c r="K5" s="39"/>
      <c r="L5" s="41" t="s">
        <v>34</v>
      </c>
      <c r="M5" s="42"/>
      <c r="N5" s="42"/>
      <c r="O5" s="38" t="str">
        <f>"64" &amp; "M / " &amp; "70" &amp; "M"</f>
        <v>64M / 70M</v>
      </c>
      <c r="P5" s="39"/>
    </row>
    <row r="6" spans="2:16" x14ac:dyDescent="0.2">
      <c r="B6" s="48" t="s">
        <v>33</v>
      </c>
      <c r="C6" s="48"/>
      <c r="D6" s="48"/>
      <c r="E6" s="48"/>
      <c r="F6" s="16" t="s">
        <v>12</v>
      </c>
      <c r="G6" s="38" t="s">
        <v>32</v>
      </c>
      <c r="H6" s="38"/>
      <c r="I6" s="38"/>
      <c r="J6" s="38"/>
      <c r="K6" s="39"/>
      <c r="L6" s="41" t="s">
        <v>31</v>
      </c>
      <c r="M6" s="42"/>
      <c r="N6" s="42"/>
      <c r="O6" s="38" t="str">
        <f>"2.4" &amp; " Pts/M"</f>
        <v>2.4 Pts/M</v>
      </c>
      <c r="P6" s="39"/>
    </row>
    <row r="7" spans="2:16" x14ac:dyDescent="0.2">
      <c r="B7" s="47" t="s">
        <v>30</v>
      </c>
      <c r="C7" s="47"/>
      <c r="D7" s="47"/>
      <c r="E7" s="47"/>
      <c r="F7" s="15"/>
      <c r="G7" s="14"/>
      <c r="H7" s="14"/>
      <c r="I7" s="14"/>
      <c r="J7" s="14"/>
      <c r="K7" s="13"/>
      <c r="L7" s="43" t="s">
        <v>29</v>
      </c>
      <c r="M7" s="44"/>
      <c r="N7" s="44"/>
      <c r="O7" s="45" t="str">
        <f>"67" &amp; " M"</f>
        <v>67 M</v>
      </c>
      <c r="P7" s="46"/>
    </row>
    <row r="8" spans="2:16" ht="7.5" customHeight="1" x14ac:dyDescent="0.2"/>
    <row r="9" spans="2:16" ht="12.75" customHeight="1" x14ac:dyDescent="0.2">
      <c r="B9" s="32" t="s">
        <v>28</v>
      </c>
      <c r="C9" s="32" t="s">
        <v>27</v>
      </c>
      <c r="D9" s="34" t="s">
        <v>26</v>
      </c>
      <c r="E9" s="35"/>
      <c r="F9" s="12" t="s">
        <v>25</v>
      </c>
      <c r="G9" s="32" t="s">
        <v>24</v>
      </c>
      <c r="H9" s="40"/>
      <c r="I9" s="32" t="s">
        <v>23</v>
      </c>
      <c r="J9" s="40"/>
      <c r="K9" s="40"/>
      <c r="L9" s="40"/>
      <c r="M9" s="40"/>
      <c r="N9" s="30" t="s">
        <v>22</v>
      </c>
      <c r="O9" s="30" t="s">
        <v>21</v>
      </c>
      <c r="P9" s="32" t="s">
        <v>20</v>
      </c>
    </row>
    <row r="10" spans="2:16" ht="12.75" customHeight="1" x14ac:dyDescent="0.2">
      <c r="B10" s="33"/>
      <c r="C10" s="33"/>
      <c r="D10" s="21"/>
      <c r="E10" s="21"/>
      <c r="F10" s="11" t="s">
        <v>19</v>
      </c>
      <c r="G10" s="11" t="s">
        <v>18</v>
      </c>
      <c r="H10" s="11" t="s">
        <v>17</v>
      </c>
      <c r="I10" s="11" t="s">
        <v>16</v>
      </c>
      <c r="J10" s="11" t="s">
        <v>15</v>
      </c>
      <c r="K10" s="11" t="s">
        <v>14</v>
      </c>
      <c r="L10" s="11" t="s">
        <v>13</v>
      </c>
      <c r="M10" s="11" t="s">
        <v>12</v>
      </c>
      <c r="N10" s="31"/>
      <c r="O10" s="31"/>
      <c r="P10" s="33"/>
    </row>
    <row r="11" spans="2:16" ht="7.5" customHeight="1" x14ac:dyDescent="0.2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</row>
    <row r="12" spans="2:16" ht="12.75" customHeight="1" x14ac:dyDescent="0.2">
      <c r="B12" s="28" t="s">
        <v>11</v>
      </c>
      <c r="C12" s="29"/>
      <c r="D12" s="29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9"/>
    </row>
    <row r="13" spans="2:16" ht="12.75" customHeight="1" x14ac:dyDescent="0.2">
      <c r="B13" s="18">
        <f>RANK($P$13,$P$13:$P$13,0)</f>
        <v>1</v>
      </c>
      <c r="C13" s="18">
        <v>55</v>
      </c>
      <c r="D13" s="20" t="str">
        <f>UPPER(" HARRISON, Caroline")</f>
        <v xml:space="preserve"> HARRISON, CAROLINE</v>
      </c>
      <c r="E13" s="21"/>
      <c r="F13" s="5"/>
      <c r="G13" s="5">
        <v>42.5</v>
      </c>
      <c r="H13" s="5">
        <v>8.3999999999999986</v>
      </c>
      <c r="I13" s="6">
        <v>12</v>
      </c>
      <c r="J13" s="6">
        <v>13</v>
      </c>
      <c r="K13" s="6">
        <v>13</v>
      </c>
      <c r="L13" s="6">
        <v>14</v>
      </c>
      <c r="M13" s="6">
        <v>12.5</v>
      </c>
      <c r="N13" s="5">
        <v>38.5</v>
      </c>
      <c r="O13" s="5">
        <v>46.9</v>
      </c>
      <c r="P13" s="24">
        <v>100.4</v>
      </c>
    </row>
    <row r="14" spans="2:16" ht="11.25" customHeight="1" x14ac:dyDescent="0.2">
      <c r="B14" s="25"/>
      <c r="C14" s="25"/>
      <c r="D14" s="26" t="s">
        <v>3</v>
      </c>
      <c r="E14" s="27"/>
      <c r="F14" s="3"/>
      <c r="G14" s="3">
        <v>44</v>
      </c>
      <c r="H14" s="3">
        <v>12</v>
      </c>
      <c r="I14" s="4">
        <v>14</v>
      </c>
      <c r="J14" s="4">
        <v>13.5</v>
      </c>
      <c r="K14" s="4">
        <v>14</v>
      </c>
      <c r="L14" s="4">
        <v>14</v>
      </c>
      <c r="M14" s="4">
        <v>13</v>
      </c>
      <c r="N14" s="3">
        <v>41.5</v>
      </c>
      <c r="O14" s="3">
        <v>53.5</v>
      </c>
      <c r="P14" s="25"/>
    </row>
    <row r="15" spans="2:16" ht="7.5" customHeight="1" x14ac:dyDescent="0.2"/>
    <row r="16" spans="2:16" ht="12.75" customHeight="1" x14ac:dyDescent="0.2">
      <c r="B16" s="28" t="s">
        <v>10</v>
      </c>
      <c r="C16" s="29"/>
      <c r="D16" s="29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9"/>
    </row>
    <row r="17" spans="2:16" ht="12.75" customHeight="1" x14ac:dyDescent="0.2">
      <c r="B17" s="18">
        <f>RANK($P$17,$P$17:$P$43,0)</f>
        <v>1</v>
      </c>
      <c r="C17" s="18">
        <v>82</v>
      </c>
      <c r="D17" s="20" t="str">
        <f>UPPER(" WHITE, Matt")</f>
        <v xml:space="preserve"> WHITE, MATT</v>
      </c>
      <c r="E17" s="21"/>
      <c r="F17" s="5"/>
      <c r="G17" s="5">
        <v>67.5</v>
      </c>
      <c r="H17" s="5">
        <v>68.400000000000006</v>
      </c>
      <c r="I17" s="6">
        <v>15</v>
      </c>
      <c r="J17" s="6">
        <v>14</v>
      </c>
      <c r="K17" s="6">
        <v>15</v>
      </c>
      <c r="L17" s="6">
        <v>14</v>
      </c>
      <c r="M17" s="6">
        <v>15.5</v>
      </c>
      <c r="N17" s="5">
        <v>44</v>
      </c>
      <c r="O17" s="5">
        <v>112.4</v>
      </c>
      <c r="P17" s="24">
        <v>230.10000000000002</v>
      </c>
    </row>
    <row r="18" spans="2:16" ht="11.25" customHeight="1" x14ac:dyDescent="0.2">
      <c r="B18" s="19"/>
      <c r="C18" s="19"/>
      <c r="D18" s="22" t="s">
        <v>7</v>
      </c>
      <c r="E18" s="23"/>
      <c r="F18" s="7"/>
      <c r="G18" s="7">
        <v>67</v>
      </c>
      <c r="H18" s="7">
        <v>67.2</v>
      </c>
      <c r="I18" s="8">
        <v>17</v>
      </c>
      <c r="J18" s="8">
        <v>17.5</v>
      </c>
      <c r="K18" s="8">
        <v>16.5</v>
      </c>
      <c r="L18" s="8">
        <v>17</v>
      </c>
      <c r="M18" s="8">
        <v>16.5</v>
      </c>
      <c r="N18" s="7">
        <v>50.5</v>
      </c>
      <c r="O18" s="7">
        <v>117.7</v>
      </c>
      <c r="P18" s="19"/>
    </row>
    <row r="19" spans="2:16" ht="12.75" customHeight="1" x14ac:dyDescent="0.2">
      <c r="B19" s="18">
        <f>RANK($P$19,$P$17:$P$43,0)</f>
        <v>2</v>
      </c>
      <c r="C19" s="18">
        <v>67</v>
      </c>
      <c r="D19" s="20" t="str">
        <f>UPPER(" FRANTZ, Tate")</f>
        <v xml:space="preserve"> FRANTZ, TATE</v>
      </c>
      <c r="E19" s="21"/>
      <c r="F19" s="5"/>
      <c r="G19" s="5">
        <v>64</v>
      </c>
      <c r="H19" s="5">
        <v>60</v>
      </c>
      <c r="I19" s="6">
        <v>17</v>
      </c>
      <c r="J19" s="6">
        <v>17.5</v>
      </c>
      <c r="K19" s="6">
        <v>17</v>
      </c>
      <c r="L19" s="6">
        <v>16.5</v>
      </c>
      <c r="M19" s="6">
        <v>17</v>
      </c>
      <c r="N19" s="5">
        <v>51</v>
      </c>
      <c r="O19" s="5">
        <v>111</v>
      </c>
      <c r="P19" s="24">
        <v>226.1</v>
      </c>
    </row>
    <row r="20" spans="2:16" ht="11.25" customHeight="1" x14ac:dyDescent="0.2">
      <c r="B20" s="19"/>
      <c r="C20" s="19"/>
      <c r="D20" s="22" t="s">
        <v>7</v>
      </c>
      <c r="E20" s="23"/>
      <c r="F20" s="7"/>
      <c r="G20" s="7">
        <v>65.5</v>
      </c>
      <c r="H20" s="7">
        <v>63.6</v>
      </c>
      <c r="I20" s="8">
        <v>17</v>
      </c>
      <c r="J20" s="8">
        <v>17</v>
      </c>
      <c r="K20" s="8">
        <v>17.5</v>
      </c>
      <c r="L20" s="8">
        <v>17</v>
      </c>
      <c r="M20" s="8">
        <v>17.5</v>
      </c>
      <c r="N20" s="7">
        <v>51.5</v>
      </c>
      <c r="O20" s="7">
        <v>115.1</v>
      </c>
      <c r="P20" s="19"/>
    </row>
    <row r="21" spans="2:16" ht="12.75" customHeight="1" x14ac:dyDescent="0.2">
      <c r="B21" s="18">
        <f>RANK($P$21,$P$17:$P$43,0)</f>
        <v>3</v>
      </c>
      <c r="C21" s="18">
        <v>80</v>
      </c>
      <c r="D21" s="20" t="str">
        <f>UPPER(" JOHNSTONE, Henry")</f>
        <v xml:space="preserve"> JOHNSTONE, HENRY</v>
      </c>
      <c r="E21" s="21"/>
      <c r="F21" s="5"/>
      <c r="G21" s="5">
        <v>65</v>
      </c>
      <c r="H21" s="5">
        <v>62.4</v>
      </c>
      <c r="I21" s="6">
        <v>16</v>
      </c>
      <c r="J21" s="6">
        <v>16.5</v>
      </c>
      <c r="K21" s="6">
        <v>16</v>
      </c>
      <c r="L21" s="6">
        <v>16.5</v>
      </c>
      <c r="M21" s="6">
        <v>16</v>
      </c>
      <c r="N21" s="5">
        <v>48.5</v>
      </c>
      <c r="O21" s="5">
        <v>110.9</v>
      </c>
      <c r="P21" s="24">
        <v>211.7</v>
      </c>
    </row>
    <row r="22" spans="2:16" ht="11.25" customHeight="1" x14ac:dyDescent="0.2">
      <c r="B22" s="19"/>
      <c r="C22" s="19"/>
      <c r="D22" s="22" t="s">
        <v>9</v>
      </c>
      <c r="E22" s="23"/>
      <c r="F22" s="7"/>
      <c r="G22" s="7">
        <v>61</v>
      </c>
      <c r="H22" s="7">
        <v>52.8</v>
      </c>
      <c r="I22" s="8">
        <v>16.5</v>
      </c>
      <c r="J22" s="8">
        <v>16</v>
      </c>
      <c r="K22" s="8">
        <v>16.5</v>
      </c>
      <c r="L22" s="8">
        <v>15.5</v>
      </c>
      <c r="M22" s="8">
        <v>15.5</v>
      </c>
      <c r="N22" s="7">
        <v>48</v>
      </c>
      <c r="O22" s="7">
        <v>100.8</v>
      </c>
      <c r="P22" s="19"/>
    </row>
    <row r="23" spans="2:16" ht="12.75" customHeight="1" x14ac:dyDescent="0.2">
      <c r="B23" s="18">
        <f>RANK($P$23,$P$17:$P$43,0)</f>
        <v>4</v>
      </c>
      <c r="C23" s="18">
        <v>61</v>
      </c>
      <c r="D23" s="20" t="str">
        <f>UPPER(" NICHOLS, Evan")</f>
        <v xml:space="preserve"> NICHOLS, EVAN</v>
      </c>
      <c r="E23" s="21"/>
      <c r="F23" s="5"/>
      <c r="G23" s="5">
        <v>66</v>
      </c>
      <c r="H23" s="5">
        <v>64.8</v>
      </c>
      <c r="I23" s="6">
        <v>17</v>
      </c>
      <c r="J23" s="6">
        <v>16.5</v>
      </c>
      <c r="K23" s="6">
        <v>16.5</v>
      </c>
      <c r="L23" s="6">
        <v>17</v>
      </c>
      <c r="M23" s="6">
        <v>17</v>
      </c>
      <c r="N23" s="5">
        <v>50.5</v>
      </c>
      <c r="O23" s="5">
        <v>115.3</v>
      </c>
      <c r="P23" s="24">
        <v>209.39999999999998</v>
      </c>
    </row>
    <row r="24" spans="2:16" ht="11.25" customHeight="1" x14ac:dyDescent="0.2">
      <c r="B24" s="19"/>
      <c r="C24" s="19"/>
      <c r="D24" s="22" t="s">
        <v>3</v>
      </c>
      <c r="E24" s="23"/>
      <c r="F24" s="7"/>
      <c r="G24" s="7">
        <v>68</v>
      </c>
      <c r="H24" s="7">
        <v>69.599999999999994</v>
      </c>
      <c r="I24" s="8">
        <v>9</v>
      </c>
      <c r="J24" s="8">
        <v>7</v>
      </c>
      <c r="K24" s="8">
        <v>8</v>
      </c>
      <c r="L24" s="8">
        <v>11</v>
      </c>
      <c r="M24" s="8">
        <v>7.5</v>
      </c>
      <c r="N24" s="7">
        <v>24.5</v>
      </c>
      <c r="O24" s="7">
        <v>94.1</v>
      </c>
      <c r="P24" s="19"/>
    </row>
    <row r="25" spans="2:16" ht="12.75" customHeight="1" x14ac:dyDescent="0.2">
      <c r="B25" s="18">
        <f>RANK($P$25,$P$17:$P$43,0)</f>
        <v>5</v>
      </c>
      <c r="C25" s="18">
        <v>81</v>
      </c>
      <c r="D25" s="20" t="str">
        <f>UPPER(" MALONEY ,Sean ")</f>
        <v xml:space="preserve"> MALONEY ,SEAN </v>
      </c>
      <c r="E25" s="21"/>
      <c r="F25" s="5"/>
      <c r="G25" s="5">
        <v>59</v>
      </c>
      <c r="H25" s="5">
        <v>48</v>
      </c>
      <c r="I25" s="6">
        <v>15</v>
      </c>
      <c r="J25" s="6">
        <v>14.5</v>
      </c>
      <c r="K25" s="6">
        <v>16</v>
      </c>
      <c r="L25" s="6">
        <v>13</v>
      </c>
      <c r="M25" s="6">
        <v>15</v>
      </c>
      <c r="N25" s="5">
        <v>44.5</v>
      </c>
      <c r="O25" s="5">
        <v>92.5</v>
      </c>
      <c r="P25" s="24">
        <v>190.7</v>
      </c>
    </row>
    <row r="26" spans="2:16" ht="11.25" customHeight="1" x14ac:dyDescent="0.2">
      <c r="B26" s="19"/>
      <c r="C26" s="19"/>
      <c r="D26" s="22" t="s">
        <v>8</v>
      </c>
      <c r="E26" s="23"/>
      <c r="F26" s="7"/>
      <c r="G26" s="7">
        <v>59.5</v>
      </c>
      <c r="H26" s="7">
        <v>49.2</v>
      </c>
      <c r="I26" s="8">
        <v>16.5</v>
      </c>
      <c r="J26" s="8">
        <v>16</v>
      </c>
      <c r="K26" s="8">
        <v>16.5</v>
      </c>
      <c r="L26" s="8">
        <v>17</v>
      </c>
      <c r="M26" s="8">
        <v>16</v>
      </c>
      <c r="N26" s="7">
        <v>49</v>
      </c>
      <c r="O26" s="7">
        <v>98.2</v>
      </c>
      <c r="P26" s="19"/>
    </row>
    <row r="27" spans="2:16" ht="12.75" customHeight="1" x14ac:dyDescent="0.2">
      <c r="B27" s="18">
        <f>RANK($P$27,$P$17:$P$43,0)</f>
        <v>6</v>
      </c>
      <c r="C27" s="18">
        <v>66</v>
      </c>
      <c r="D27" s="20" t="str">
        <f>UPPER(" KLOC, Bryce")</f>
        <v xml:space="preserve"> KLOC, BRYCE</v>
      </c>
      <c r="E27" s="21"/>
      <c r="F27" s="5"/>
      <c r="G27" s="5">
        <v>50</v>
      </c>
      <c r="H27" s="5">
        <v>26.4</v>
      </c>
      <c r="I27" s="6">
        <v>16.5</v>
      </c>
      <c r="J27" s="6">
        <v>16</v>
      </c>
      <c r="K27" s="6">
        <v>17</v>
      </c>
      <c r="L27" s="6">
        <v>16</v>
      </c>
      <c r="M27" s="6">
        <v>15.5</v>
      </c>
      <c r="N27" s="5">
        <v>48.5</v>
      </c>
      <c r="O27" s="5">
        <v>74.900000000000006</v>
      </c>
      <c r="P27" s="24">
        <v>151.9</v>
      </c>
    </row>
    <row r="28" spans="2:16" ht="11.25" customHeight="1" x14ac:dyDescent="0.2">
      <c r="B28" s="19"/>
      <c r="C28" s="19"/>
      <c r="D28" s="22" t="s">
        <v>7</v>
      </c>
      <c r="E28" s="23"/>
      <c r="F28" s="7"/>
      <c r="G28" s="7">
        <v>51.5</v>
      </c>
      <c r="H28" s="7">
        <v>30</v>
      </c>
      <c r="I28" s="8">
        <v>15.5</v>
      </c>
      <c r="J28" s="8">
        <v>15.5</v>
      </c>
      <c r="K28" s="8">
        <v>16</v>
      </c>
      <c r="L28" s="8">
        <v>17</v>
      </c>
      <c r="M28" s="8">
        <v>15.5</v>
      </c>
      <c r="N28" s="7">
        <v>47</v>
      </c>
      <c r="O28" s="7">
        <v>77</v>
      </c>
      <c r="P28" s="19"/>
    </row>
    <row r="29" spans="2:16" ht="12.75" customHeight="1" x14ac:dyDescent="0.2">
      <c r="B29" s="18">
        <f>RANK($P$29,$P$17:$P$43,0)</f>
        <v>7</v>
      </c>
      <c r="C29" s="18">
        <v>64</v>
      </c>
      <c r="D29" s="20" t="str">
        <f>UPPER(" FORBUSH, Cameron")</f>
        <v xml:space="preserve"> FORBUSH, CAMERON</v>
      </c>
      <c r="E29" s="21"/>
      <c r="F29" s="5"/>
      <c r="G29" s="5">
        <v>48</v>
      </c>
      <c r="H29" s="5">
        <v>21.6</v>
      </c>
      <c r="I29" s="6">
        <v>15.5</v>
      </c>
      <c r="J29" s="6">
        <v>15.5</v>
      </c>
      <c r="K29" s="6">
        <v>15</v>
      </c>
      <c r="L29" s="6">
        <v>15</v>
      </c>
      <c r="M29" s="6">
        <v>15</v>
      </c>
      <c r="N29" s="5">
        <v>45.5</v>
      </c>
      <c r="O29" s="5">
        <v>67.099999999999994</v>
      </c>
      <c r="P29" s="24">
        <v>131.4</v>
      </c>
    </row>
    <row r="30" spans="2:16" ht="11.25" customHeight="1" x14ac:dyDescent="0.2">
      <c r="B30" s="19"/>
      <c r="C30" s="19"/>
      <c r="D30" s="22" t="s">
        <v>3</v>
      </c>
      <c r="E30" s="23"/>
      <c r="F30" s="7"/>
      <c r="G30" s="7">
        <v>46</v>
      </c>
      <c r="H30" s="7">
        <v>16.800000000000004</v>
      </c>
      <c r="I30" s="8">
        <v>16</v>
      </c>
      <c r="J30" s="8">
        <v>15.5</v>
      </c>
      <c r="K30" s="8">
        <v>16</v>
      </c>
      <c r="L30" s="8">
        <v>16</v>
      </c>
      <c r="M30" s="8">
        <v>15</v>
      </c>
      <c r="N30" s="7">
        <v>47.5</v>
      </c>
      <c r="O30" s="7">
        <v>64.300000000000011</v>
      </c>
      <c r="P30" s="19"/>
    </row>
    <row r="31" spans="2:16" ht="12.75" customHeight="1" x14ac:dyDescent="0.2">
      <c r="B31" s="18">
        <f>RANK($P$31,$P$17:$P$43,0)</f>
        <v>8</v>
      </c>
      <c r="C31" s="18">
        <v>78</v>
      </c>
      <c r="D31" s="20" t="str">
        <f>UPPER(" KING, A.J.")</f>
        <v xml:space="preserve"> KING, A.J.</v>
      </c>
      <c r="E31" s="21"/>
      <c r="F31" s="5"/>
      <c r="G31" s="5">
        <v>49.5</v>
      </c>
      <c r="H31" s="5">
        <v>25.200000000000003</v>
      </c>
      <c r="I31" s="6">
        <v>16</v>
      </c>
      <c r="J31" s="6">
        <v>14</v>
      </c>
      <c r="K31" s="6">
        <v>15</v>
      </c>
      <c r="L31" s="6">
        <v>15.5</v>
      </c>
      <c r="M31" s="6">
        <v>15</v>
      </c>
      <c r="N31" s="5">
        <v>45.5</v>
      </c>
      <c r="O31" s="5">
        <v>70.7</v>
      </c>
      <c r="P31" s="24">
        <v>129.6</v>
      </c>
    </row>
    <row r="32" spans="2:16" ht="11.25" customHeight="1" x14ac:dyDescent="0.2">
      <c r="B32" s="19"/>
      <c r="C32" s="19"/>
      <c r="D32" s="22" t="s">
        <v>9</v>
      </c>
      <c r="E32" s="23"/>
      <c r="F32" s="7"/>
      <c r="G32" s="7">
        <v>45</v>
      </c>
      <c r="H32" s="7">
        <v>14.399999999999999</v>
      </c>
      <c r="I32" s="8">
        <v>15</v>
      </c>
      <c r="J32" s="8">
        <v>14</v>
      </c>
      <c r="K32" s="8">
        <v>16</v>
      </c>
      <c r="L32" s="8">
        <v>15</v>
      </c>
      <c r="M32" s="8">
        <v>14.5</v>
      </c>
      <c r="N32" s="7">
        <v>44.5</v>
      </c>
      <c r="O32" s="7">
        <v>58.9</v>
      </c>
      <c r="P32" s="19"/>
    </row>
    <row r="33" spans="2:16" ht="12.75" customHeight="1" x14ac:dyDescent="0.2">
      <c r="B33" s="18">
        <f>RANK($P$33,$P$17:$P$43,0)</f>
        <v>9</v>
      </c>
      <c r="C33" s="18">
        <v>65</v>
      </c>
      <c r="D33" s="20" t="str">
        <f>UPPER(" ZUCKERMAN,Caleb")</f>
        <v xml:space="preserve"> ZUCKERMAN,CALEB</v>
      </c>
      <c r="E33" s="21"/>
      <c r="F33" s="5"/>
      <c r="G33" s="5">
        <v>46.5</v>
      </c>
      <c r="H33" s="5">
        <v>18</v>
      </c>
      <c r="I33" s="6">
        <v>14</v>
      </c>
      <c r="J33" s="6">
        <v>15</v>
      </c>
      <c r="K33" s="6">
        <v>15</v>
      </c>
      <c r="L33" s="6">
        <v>14.5</v>
      </c>
      <c r="M33" s="6">
        <v>14.5</v>
      </c>
      <c r="N33" s="5">
        <v>44</v>
      </c>
      <c r="O33" s="5">
        <v>62</v>
      </c>
      <c r="P33" s="24">
        <v>126</v>
      </c>
    </row>
    <row r="34" spans="2:16" ht="11.25" customHeight="1" x14ac:dyDescent="0.2">
      <c r="B34" s="19"/>
      <c r="C34" s="19"/>
      <c r="D34" s="22" t="s">
        <v>3</v>
      </c>
      <c r="E34" s="23"/>
      <c r="F34" s="7"/>
      <c r="G34" s="7">
        <v>46.5</v>
      </c>
      <c r="H34" s="7">
        <v>18</v>
      </c>
      <c r="I34" s="8">
        <v>15.5</v>
      </c>
      <c r="J34" s="8">
        <v>15</v>
      </c>
      <c r="K34" s="8">
        <v>16</v>
      </c>
      <c r="L34" s="8">
        <v>15.5</v>
      </c>
      <c r="M34" s="8">
        <v>15</v>
      </c>
      <c r="N34" s="7">
        <v>46</v>
      </c>
      <c r="O34" s="7">
        <v>64</v>
      </c>
      <c r="P34" s="19"/>
    </row>
    <row r="35" spans="2:16" ht="12.75" customHeight="1" x14ac:dyDescent="0.2">
      <c r="B35" s="18">
        <f>RANK($P$35,$P$17:$P$43,0)</f>
        <v>10</v>
      </c>
      <c r="C35" s="18">
        <v>77</v>
      </c>
      <c r="D35" s="20" t="str">
        <f>UPPER(" MORGAN III, Dennis")</f>
        <v xml:space="preserve"> MORGAN III, DENNIS</v>
      </c>
      <c r="E35" s="21"/>
      <c r="F35" s="5"/>
      <c r="G35" s="5">
        <v>47</v>
      </c>
      <c r="H35" s="5">
        <v>19.200000000000003</v>
      </c>
      <c r="I35" s="6">
        <v>14</v>
      </c>
      <c r="J35" s="6">
        <v>14</v>
      </c>
      <c r="K35" s="6">
        <v>15</v>
      </c>
      <c r="L35" s="6">
        <v>14.5</v>
      </c>
      <c r="M35" s="6">
        <v>14.5</v>
      </c>
      <c r="N35" s="5">
        <v>43</v>
      </c>
      <c r="O35" s="5">
        <v>62.2</v>
      </c>
      <c r="P35" s="24">
        <v>124.30000000000001</v>
      </c>
    </row>
    <row r="36" spans="2:16" ht="11.25" customHeight="1" x14ac:dyDescent="0.2">
      <c r="B36" s="19"/>
      <c r="C36" s="19"/>
      <c r="D36" s="22" t="s">
        <v>8</v>
      </c>
      <c r="E36" s="23"/>
      <c r="F36" s="7"/>
      <c r="G36" s="7">
        <v>48</v>
      </c>
      <c r="H36" s="7">
        <v>21.6</v>
      </c>
      <c r="I36" s="8">
        <v>14</v>
      </c>
      <c r="J36" s="8">
        <v>13.5</v>
      </c>
      <c r="K36" s="8">
        <v>15</v>
      </c>
      <c r="L36" s="8">
        <v>13</v>
      </c>
      <c r="M36" s="8">
        <v>13</v>
      </c>
      <c r="N36" s="7">
        <v>40.5</v>
      </c>
      <c r="O36" s="7">
        <v>62.1</v>
      </c>
      <c r="P36" s="19"/>
    </row>
    <row r="37" spans="2:16" ht="12.75" customHeight="1" x14ac:dyDescent="0.2">
      <c r="B37" s="18">
        <f>RANK($P$37,$P$17:$P$43,0)</f>
        <v>11</v>
      </c>
      <c r="C37" s="18">
        <v>79</v>
      </c>
      <c r="D37" s="20" t="str">
        <f>UPPER(" GARDNER, Seth")</f>
        <v xml:space="preserve"> GARDNER, SETH</v>
      </c>
      <c r="E37" s="21"/>
      <c r="F37" s="5"/>
      <c r="G37" s="5">
        <v>45.5</v>
      </c>
      <c r="H37" s="5">
        <v>15.600000000000001</v>
      </c>
      <c r="I37" s="6">
        <v>12</v>
      </c>
      <c r="J37" s="6">
        <v>12.5</v>
      </c>
      <c r="K37" s="6">
        <v>12</v>
      </c>
      <c r="L37" s="6">
        <v>12.5</v>
      </c>
      <c r="M37" s="6">
        <v>12.5</v>
      </c>
      <c r="N37" s="5">
        <v>37</v>
      </c>
      <c r="O37" s="5">
        <v>52.6</v>
      </c>
      <c r="P37" s="24">
        <v>106</v>
      </c>
    </row>
    <row r="38" spans="2:16" ht="11.25" customHeight="1" x14ac:dyDescent="0.2">
      <c r="B38" s="19"/>
      <c r="C38" s="19"/>
      <c r="D38" s="22" t="s">
        <v>2</v>
      </c>
      <c r="E38" s="23"/>
      <c r="F38" s="7"/>
      <c r="G38" s="7">
        <v>45</v>
      </c>
      <c r="H38" s="7">
        <v>14.399999999999999</v>
      </c>
      <c r="I38" s="8">
        <v>13</v>
      </c>
      <c r="J38" s="8">
        <v>12</v>
      </c>
      <c r="K38" s="8">
        <v>13</v>
      </c>
      <c r="L38" s="8">
        <v>13.5</v>
      </c>
      <c r="M38" s="8">
        <v>13</v>
      </c>
      <c r="N38" s="7">
        <v>39</v>
      </c>
      <c r="O38" s="7">
        <v>53.4</v>
      </c>
      <c r="P38" s="19"/>
    </row>
    <row r="39" spans="2:16" ht="12.75" customHeight="1" x14ac:dyDescent="0.2">
      <c r="B39" s="18">
        <f>RANK($P$39,$P$17:$P$43,0)</f>
        <v>12</v>
      </c>
      <c r="C39" s="18">
        <v>62</v>
      </c>
      <c r="D39" s="20" t="str">
        <f>UPPER(" LAWRENCE, Jack")</f>
        <v xml:space="preserve"> LAWRENCE, JACK</v>
      </c>
      <c r="E39" s="21"/>
      <c r="F39" s="5"/>
      <c r="G39" s="5">
        <v>43</v>
      </c>
      <c r="H39" s="5">
        <v>9.6000000000000014</v>
      </c>
      <c r="I39" s="6">
        <v>13.5</v>
      </c>
      <c r="J39" s="6">
        <v>14</v>
      </c>
      <c r="K39" s="6">
        <v>13</v>
      </c>
      <c r="L39" s="6">
        <v>13</v>
      </c>
      <c r="M39" s="6">
        <v>12.5</v>
      </c>
      <c r="N39" s="5">
        <v>39.5</v>
      </c>
      <c r="O39" s="5">
        <v>49.1</v>
      </c>
      <c r="P39" s="24">
        <v>99.7</v>
      </c>
    </row>
    <row r="40" spans="2:16" ht="11.25" customHeight="1" x14ac:dyDescent="0.2">
      <c r="B40" s="19"/>
      <c r="C40" s="19"/>
      <c r="D40" s="22" t="s">
        <v>7</v>
      </c>
      <c r="E40" s="23"/>
      <c r="F40" s="7"/>
      <c r="G40" s="7">
        <v>43</v>
      </c>
      <c r="H40" s="7">
        <v>9.6000000000000014</v>
      </c>
      <c r="I40" s="8">
        <v>14</v>
      </c>
      <c r="J40" s="8">
        <v>12.5</v>
      </c>
      <c r="K40" s="8">
        <v>14</v>
      </c>
      <c r="L40" s="8">
        <v>14</v>
      </c>
      <c r="M40" s="8">
        <v>13</v>
      </c>
      <c r="N40" s="7">
        <v>41</v>
      </c>
      <c r="O40" s="7">
        <v>50.6</v>
      </c>
      <c r="P40" s="19"/>
    </row>
    <row r="41" spans="2:16" ht="12.75" customHeight="1" x14ac:dyDescent="0.2">
      <c r="B41" s="18">
        <f>RANK($P$41,$P$17:$P$43,0)</f>
        <v>13</v>
      </c>
      <c r="C41" s="18">
        <v>60</v>
      </c>
      <c r="D41" s="20" t="str">
        <f>UPPER(" RUTH, Theodore")</f>
        <v xml:space="preserve"> RUTH, THEODORE</v>
      </c>
      <c r="E41" s="21"/>
      <c r="F41" s="5"/>
      <c r="G41" s="5">
        <v>41.5</v>
      </c>
      <c r="H41" s="5">
        <v>6</v>
      </c>
      <c r="I41" s="6">
        <v>13.5</v>
      </c>
      <c r="J41" s="6">
        <v>12</v>
      </c>
      <c r="K41" s="6">
        <v>13.5</v>
      </c>
      <c r="L41" s="6">
        <v>14.5</v>
      </c>
      <c r="M41" s="6">
        <v>12.5</v>
      </c>
      <c r="N41" s="5">
        <v>39.5</v>
      </c>
      <c r="O41" s="5">
        <v>45.5</v>
      </c>
      <c r="P41" s="24">
        <v>96.800000000000011</v>
      </c>
    </row>
    <row r="42" spans="2:16" ht="11.25" customHeight="1" x14ac:dyDescent="0.2">
      <c r="B42" s="19"/>
      <c r="C42" s="19"/>
      <c r="D42" s="22" t="s">
        <v>3</v>
      </c>
      <c r="E42" s="23"/>
      <c r="F42" s="7"/>
      <c r="G42" s="7">
        <v>43.5</v>
      </c>
      <c r="H42" s="7">
        <v>10.800000000000004</v>
      </c>
      <c r="I42" s="8">
        <v>14</v>
      </c>
      <c r="J42" s="8">
        <v>12.5</v>
      </c>
      <c r="K42" s="8">
        <v>13.5</v>
      </c>
      <c r="L42" s="8">
        <v>14</v>
      </c>
      <c r="M42" s="8">
        <v>13</v>
      </c>
      <c r="N42" s="7">
        <v>40.5</v>
      </c>
      <c r="O42" s="7">
        <v>51.300000000000004</v>
      </c>
      <c r="P42" s="19"/>
    </row>
    <row r="43" spans="2:16" ht="12.75" customHeight="1" x14ac:dyDescent="0.2">
      <c r="B43" s="18">
        <f>RANK($P$43,$P$17:$P$43,0)</f>
        <v>14</v>
      </c>
      <c r="C43" s="18">
        <v>63</v>
      </c>
      <c r="D43" s="20" t="str">
        <f>UPPER(" SUMMERTON, Cameron")</f>
        <v xml:space="preserve"> SUMMERTON, CAMERON</v>
      </c>
      <c r="E43" s="21"/>
      <c r="F43" s="5"/>
      <c r="G43" s="5">
        <v>41</v>
      </c>
      <c r="H43" s="5">
        <v>4.8000000000000043</v>
      </c>
      <c r="I43" s="6">
        <v>13</v>
      </c>
      <c r="J43" s="6">
        <v>14.5</v>
      </c>
      <c r="K43" s="6">
        <v>13.5</v>
      </c>
      <c r="L43" s="6">
        <v>13</v>
      </c>
      <c r="M43" s="6">
        <v>12.5</v>
      </c>
      <c r="N43" s="5">
        <v>39.5</v>
      </c>
      <c r="O43" s="5">
        <v>44.300000000000004</v>
      </c>
      <c r="P43" s="24">
        <v>87.100000000000009</v>
      </c>
    </row>
    <row r="44" spans="2:16" ht="11.25" customHeight="1" x14ac:dyDescent="0.2">
      <c r="B44" s="25"/>
      <c r="C44" s="25"/>
      <c r="D44" s="26" t="s">
        <v>6</v>
      </c>
      <c r="E44" s="27"/>
      <c r="F44" s="3"/>
      <c r="G44" s="3">
        <v>41</v>
      </c>
      <c r="H44" s="3">
        <v>4.8000000000000043</v>
      </c>
      <c r="I44" s="4">
        <v>12.5</v>
      </c>
      <c r="J44" s="4">
        <v>13</v>
      </c>
      <c r="K44" s="4">
        <v>12</v>
      </c>
      <c r="L44" s="4">
        <v>13.5</v>
      </c>
      <c r="M44" s="4">
        <v>12.5</v>
      </c>
      <c r="N44" s="3">
        <v>38</v>
      </c>
      <c r="O44" s="3">
        <v>42.800000000000004</v>
      </c>
      <c r="P44" s="25"/>
    </row>
    <row r="45" spans="2:16" ht="7.5" customHeight="1" x14ac:dyDescent="0.2"/>
    <row r="46" spans="2:16" ht="12.75" customHeight="1" x14ac:dyDescent="0.2">
      <c r="B46" s="28" t="s">
        <v>5</v>
      </c>
      <c r="C46" s="29"/>
      <c r="D46" s="29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9"/>
    </row>
    <row r="47" spans="2:16" ht="12.75" customHeight="1" x14ac:dyDescent="0.2">
      <c r="B47" s="18">
        <f>RANK($P$47,$P$47:$P$47,0)</f>
        <v>1</v>
      </c>
      <c r="C47" s="18">
        <v>53</v>
      </c>
      <c r="D47" s="20" t="str">
        <f>UPPER(" PICTON, Ariel")</f>
        <v xml:space="preserve"> PICTON, ARIEL</v>
      </c>
      <c r="E47" s="21"/>
      <c r="F47" s="5"/>
      <c r="G47" s="5">
        <v>38.5</v>
      </c>
      <c r="H47" s="5">
        <v>-1.1999999999999957</v>
      </c>
      <c r="I47" s="6">
        <v>13.5</v>
      </c>
      <c r="J47" s="6">
        <v>14</v>
      </c>
      <c r="K47" s="6">
        <v>13.5</v>
      </c>
      <c r="L47" s="6">
        <v>15</v>
      </c>
      <c r="M47" s="6">
        <v>13</v>
      </c>
      <c r="N47" s="5">
        <v>41</v>
      </c>
      <c r="O47" s="5">
        <v>39.800000000000004</v>
      </c>
      <c r="P47" s="24">
        <v>88.300000000000011</v>
      </c>
    </row>
    <row r="48" spans="2:16" ht="11.25" customHeight="1" x14ac:dyDescent="0.2">
      <c r="B48" s="25"/>
      <c r="C48" s="25"/>
      <c r="D48" s="26" t="s">
        <v>2</v>
      </c>
      <c r="E48" s="27"/>
      <c r="F48" s="3"/>
      <c r="G48" s="3">
        <v>41.5</v>
      </c>
      <c r="H48" s="3">
        <v>6</v>
      </c>
      <c r="I48" s="4">
        <v>15.5</v>
      </c>
      <c r="J48" s="4">
        <v>14</v>
      </c>
      <c r="K48" s="4">
        <v>13.5</v>
      </c>
      <c r="L48" s="4">
        <v>15</v>
      </c>
      <c r="M48" s="4">
        <v>12.5</v>
      </c>
      <c r="N48" s="3">
        <v>42.5</v>
      </c>
      <c r="O48" s="3">
        <v>48.5</v>
      </c>
      <c r="P48" s="25"/>
    </row>
    <row r="49" spans="1:16" ht="7.5" customHeight="1" x14ac:dyDescent="0.2"/>
    <row r="50" spans="1:16" ht="12.75" customHeight="1" x14ac:dyDescent="0.2">
      <c r="B50" s="28" t="s">
        <v>4</v>
      </c>
      <c r="C50" s="29"/>
      <c r="D50" s="29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9"/>
    </row>
    <row r="51" spans="1:16" ht="12.75" customHeight="1" x14ac:dyDescent="0.2">
      <c r="B51" s="18">
        <f>RANK($P$51,$P$51:$P$53,0)</f>
        <v>1</v>
      </c>
      <c r="C51" s="18">
        <v>73</v>
      </c>
      <c r="D51" s="20" t="str">
        <f>UPPER(" DODDS, Cooper")</f>
        <v xml:space="preserve"> DODDS, COOPER</v>
      </c>
      <c r="E51" s="21"/>
      <c r="F51" s="5"/>
      <c r="G51" s="5">
        <v>68.5</v>
      </c>
      <c r="H51" s="5">
        <v>70.8</v>
      </c>
      <c r="I51" s="6">
        <v>17</v>
      </c>
      <c r="J51" s="6">
        <v>17</v>
      </c>
      <c r="K51" s="6">
        <v>17</v>
      </c>
      <c r="L51" s="6">
        <v>17.5</v>
      </c>
      <c r="M51" s="6">
        <v>16</v>
      </c>
      <c r="N51" s="5">
        <v>51</v>
      </c>
      <c r="O51" s="5">
        <v>121.8</v>
      </c>
      <c r="P51" s="24">
        <v>247</v>
      </c>
    </row>
    <row r="52" spans="1:16" ht="11.25" customHeight="1" x14ac:dyDescent="0.2">
      <c r="B52" s="19"/>
      <c r="C52" s="19"/>
      <c r="D52" s="22" t="s">
        <v>3</v>
      </c>
      <c r="E52" s="23"/>
      <c r="F52" s="7"/>
      <c r="G52" s="7">
        <v>69.5</v>
      </c>
      <c r="H52" s="7">
        <v>73.2</v>
      </c>
      <c r="I52" s="8">
        <v>18</v>
      </c>
      <c r="J52" s="8">
        <v>17</v>
      </c>
      <c r="K52" s="8">
        <v>17.5</v>
      </c>
      <c r="L52" s="8">
        <v>17.5</v>
      </c>
      <c r="M52" s="8">
        <v>17</v>
      </c>
      <c r="N52" s="7">
        <v>52</v>
      </c>
      <c r="O52" s="7">
        <v>125.2</v>
      </c>
      <c r="P52" s="19"/>
    </row>
    <row r="53" spans="1:16" ht="12.75" customHeight="1" x14ac:dyDescent="0.2">
      <c r="B53" s="18">
        <f>RANK($P$53,$P$51:$P$53,0)</f>
        <v>2</v>
      </c>
      <c r="C53" s="18">
        <v>74</v>
      </c>
      <c r="D53" s="20" t="str">
        <f>UPPER(" EMERY, Ben")</f>
        <v xml:space="preserve"> EMERY, BEN</v>
      </c>
      <c r="E53" s="21"/>
      <c r="F53" s="5"/>
      <c r="G53" s="5">
        <v>45</v>
      </c>
      <c r="H53" s="5">
        <v>14.399999999999999</v>
      </c>
      <c r="I53" s="6">
        <v>14</v>
      </c>
      <c r="J53" s="6">
        <v>12.5</v>
      </c>
      <c r="K53" s="6">
        <v>13</v>
      </c>
      <c r="L53" s="6">
        <v>13.5</v>
      </c>
      <c r="M53" s="6">
        <v>12.5</v>
      </c>
      <c r="N53" s="5">
        <v>39</v>
      </c>
      <c r="O53" s="5">
        <v>53.4</v>
      </c>
      <c r="P53" s="24">
        <v>111.4</v>
      </c>
    </row>
    <row r="54" spans="1:16" ht="11.25" customHeight="1" x14ac:dyDescent="0.2">
      <c r="B54" s="25"/>
      <c r="C54" s="25"/>
      <c r="D54" s="26" t="s">
        <v>2</v>
      </c>
      <c r="E54" s="27"/>
      <c r="F54" s="3"/>
      <c r="G54" s="3">
        <v>46.5</v>
      </c>
      <c r="H54" s="3">
        <v>18</v>
      </c>
      <c r="I54" s="4">
        <v>15</v>
      </c>
      <c r="J54" s="4">
        <v>13</v>
      </c>
      <c r="K54" s="4">
        <v>14</v>
      </c>
      <c r="L54" s="4">
        <v>13</v>
      </c>
      <c r="M54" s="4">
        <v>13</v>
      </c>
      <c r="N54" s="3">
        <v>40</v>
      </c>
      <c r="O54" s="3">
        <v>58</v>
      </c>
      <c r="P54" s="25"/>
    </row>
    <row r="61" spans="1:16" x14ac:dyDescent="0.2">
      <c r="A61" s="2" t="s">
        <v>1</v>
      </c>
      <c r="B61" s="1"/>
      <c r="C61" s="1"/>
      <c r="D61" s="1"/>
      <c r="E61" s="1"/>
      <c r="G61" s="2" t="s">
        <v>0</v>
      </c>
      <c r="H61" s="1"/>
      <c r="I61" s="1"/>
      <c r="J61" s="1"/>
      <c r="K61" s="1"/>
      <c r="L61" s="1"/>
    </row>
  </sheetData>
  <mergeCells count="128">
    <mergeCell ref="B1:E1"/>
    <mergeCell ref="F1:K1"/>
    <mergeCell ref="L1:P1"/>
    <mergeCell ref="B2:E2"/>
    <mergeCell ref="B3:E3"/>
    <mergeCell ref="B4:E4"/>
    <mergeCell ref="L2:N2"/>
    <mergeCell ref="L3:N3"/>
    <mergeCell ref="L4:N4"/>
    <mergeCell ref="O2:P2"/>
    <mergeCell ref="N9:N10"/>
    <mergeCell ref="O9:O10"/>
    <mergeCell ref="P9:P10"/>
    <mergeCell ref="B9:B10"/>
    <mergeCell ref="C9:C10"/>
    <mergeCell ref="D9:E10"/>
    <mergeCell ref="G2:K2"/>
    <mergeCell ref="G3:K3"/>
    <mergeCell ref="G4:K4"/>
    <mergeCell ref="G5:K5"/>
    <mergeCell ref="G6:K6"/>
    <mergeCell ref="G9:H9"/>
    <mergeCell ref="I9:M9"/>
    <mergeCell ref="L5:N5"/>
    <mergeCell ref="L6:N6"/>
    <mergeCell ref="L7:N7"/>
    <mergeCell ref="O3:P3"/>
    <mergeCell ref="O4:P4"/>
    <mergeCell ref="O5:P5"/>
    <mergeCell ref="O6:P6"/>
    <mergeCell ref="O7:P7"/>
    <mergeCell ref="B5:E5"/>
    <mergeCell ref="B6:E6"/>
    <mergeCell ref="B7:E7"/>
    <mergeCell ref="B12:D12"/>
    <mergeCell ref="B13:B14"/>
    <mergeCell ref="C13:C14"/>
    <mergeCell ref="D13:E13"/>
    <mergeCell ref="D14:E14"/>
    <mergeCell ref="P13:P14"/>
    <mergeCell ref="B16:D16"/>
    <mergeCell ref="B17:B18"/>
    <mergeCell ref="C17:C18"/>
    <mergeCell ref="D17:E17"/>
    <mergeCell ref="D18:E18"/>
    <mergeCell ref="P17:P18"/>
    <mergeCell ref="B19:B20"/>
    <mergeCell ref="C19:C20"/>
    <mergeCell ref="D19:E19"/>
    <mergeCell ref="D20:E20"/>
    <mergeCell ref="P19:P20"/>
    <mergeCell ref="B21:B22"/>
    <mergeCell ref="C21:C22"/>
    <mergeCell ref="D21:E21"/>
    <mergeCell ref="D22:E22"/>
    <mergeCell ref="P21:P22"/>
    <mergeCell ref="B23:B24"/>
    <mergeCell ref="C23:C24"/>
    <mergeCell ref="D23:E23"/>
    <mergeCell ref="D24:E24"/>
    <mergeCell ref="P23:P24"/>
    <mergeCell ref="B25:B26"/>
    <mergeCell ref="C25:C26"/>
    <mergeCell ref="D25:E25"/>
    <mergeCell ref="D26:E26"/>
    <mergeCell ref="P25:P26"/>
    <mergeCell ref="B27:B28"/>
    <mergeCell ref="C27:C28"/>
    <mergeCell ref="D27:E27"/>
    <mergeCell ref="D28:E28"/>
    <mergeCell ref="P27:P28"/>
    <mergeCell ref="B29:B30"/>
    <mergeCell ref="C29:C30"/>
    <mergeCell ref="D29:E29"/>
    <mergeCell ref="D30:E30"/>
    <mergeCell ref="P29:P30"/>
    <mergeCell ref="B31:B32"/>
    <mergeCell ref="C31:C32"/>
    <mergeCell ref="D31:E31"/>
    <mergeCell ref="D32:E32"/>
    <mergeCell ref="P31:P32"/>
    <mergeCell ref="B33:B34"/>
    <mergeCell ref="C33:C34"/>
    <mergeCell ref="D33:E33"/>
    <mergeCell ref="D34:E34"/>
    <mergeCell ref="P33:P34"/>
    <mergeCell ref="B35:B36"/>
    <mergeCell ref="C35:C36"/>
    <mergeCell ref="D35:E35"/>
    <mergeCell ref="D36:E36"/>
    <mergeCell ref="P35:P36"/>
    <mergeCell ref="B37:B38"/>
    <mergeCell ref="C37:C38"/>
    <mergeCell ref="D37:E37"/>
    <mergeCell ref="D38:E38"/>
    <mergeCell ref="P37:P38"/>
    <mergeCell ref="B50:D50"/>
    <mergeCell ref="B39:B40"/>
    <mergeCell ref="C39:C40"/>
    <mergeCell ref="D39:E39"/>
    <mergeCell ref="D40:E40"/>
    <mergeCell ref="P39:P40"/>
    <mergeCell ref="B41:B42"/>
    <mergeCell ref="C41:C42"/>
    <mergeCell ref="D41:E41"/>
    <mergeCell ref="D42:E42"/>
    <mergeCell ref="P41:P42"/>
    <mergeCell ref="B43:B44"/>
    <mergeCell ref="C43:C44"/>
    <mergeCell ref="D43:E43"/>
    <mergeCell ref="D44:E44"/>
    <mergeCell ref="P43:P44"/>
    <mergeCell ref="B46:D46"/>
    <mergeCell ref="B47:B48"/>
    <mergeCell ref="C47:C48"/>
    <mergeCell ref="D47:E47"/>
    <mergeCell ref="D48:E48"/>
    <mergeCell ref="P47:P48"/>
    <mergeCell ref="B51:B52"/>
    <mergeCell ref="C51:C52"/>
    <mergeCell ref="D51:E51"/>
    <mergeCell ref="D52:E52"/>
    <mergeCell ref="P51:P52"/>
    <mergeCell ref="B53:B54"/>
    <mergeCell ref="C53:C54"/>
    <mergeCell ref="D53:E53"/>
    <mergeCell ref="D54:E54"/>
    <mergeCell ref="P53:P54"/>
  </mergeCells>
  <printOptions horizontalCentered="1"/>
  <pageMargins left="0.25" right="0.25" top="1.5" bottom="1.5" header="0.25" footer="0.25"/>
  <pageSetup orientation="portrait" r:id="rId1"/>
  <headerFooter>
    <oddHeader>&amp;C&amp;"Arial,Bold"&amp;12 Salisbury Invitational - US Cup #7
&amp;"Arial,Bold"&amp;12 John Satre Hill--Salisbury, Conecticut
&amp;"Arial,Bold"&amp;8 February 10, 2018
&amp;"Arial,Bold"&amp;12 
&amp;"Arial,Bold"&amp;12 Results</oddHeader>
  </headerFooter>
  <rowBreaks count="1" manualBreakCount="1">
    <brk id="4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RPTSJ Results</vt:lpstr>
      <vt:lpstr>'RPTSJ Results'!Print_Area</vt:lpstr>
      <vt:lpstr>'RPTSJ Results'!Print_Titles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Kathy</dc:creator>
  <cp:lastModifiedBy>HPWin10</cp:lastModifiedBy>
  <cp:lastPrinted>2018-02-10T21:35:50Z</cp:lastPrinted>
  <dcterms:created xsi:type="dcterms:W3CDTF">2018-02-10T21:01:21Z</dcterms:created>
  <dcterms:modified xsi:type="dcterms:W3CDTF">2018-02-10T21:39:35Z</dcterms:modified>
</cp:coreProperties>
</file>